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vette.inyange\Downloads\"/>
    </mc:Choice>
  </mc:AlternateContent>
  <xr:revisionPtr revIDLastSave="0" documentId="13_ncr:1_{6332AA6E-B1E9-48D5-9119-2DD5892F3E1A}" xr6:coauthVersionLast="47" xr6:coauthVersionMax="47" xr10:uidLastSave="{00000000-0000-0000-0000-000000000000}"/>
  <bookViews>
    <workbookView xWindow="-96" yWindow="-96" windowWidth="23232" windowHeight="13872" tabRatio="958" activeTab="2" xr2:uid="{00000000-000D-0000-FFFF-FFFF00000000}"/>
  </bookViews>
  <sheets>
    <sheet name="Debt_Service_USD" sheetId="17" r:id="rId1"/>
    <sheet name="Debt_Service_RWF" sheetId="23" r:id="rId2"/>
    <sheet name="Outstanding_Debt_USD" sheetId="16" r:id="rId3"/>
    <sheet name="Outstanding_Debt_RWF" sheetId="20" r:id="rId4"/>
    <sheet name="Debt_Relief_USD" sheetId="18" r:id="rId5"/>
    <sheet name="Debt_Relief_RWF" sheetId="25" r:id="rId6"/>
    <sheet name="Disbursements_USD" sheetId="2" r:id="rId7"/>
    <sheet name="Disbursements_RWF" sheetId="26" r:id="rId8"/>
    <sheet name="Exchange Rates" sheetId="22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1" hidden="1">Debt_Service_RWF!$A$2:$S$66</definedName>
    <definedName name="_xlnm._FilterDatabase" localSheetId="0" hidden="1">Debt_Service_USD!$A$2:$S$2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0" i="26" l="1"/>
  <c r="J102" i="16" l="1"/>
  <c r="J101" i="16"/>
  <c r="J100" i="16"/>
  <c r="J99" i="16"/>
  <c r="J98" i="16"/>
  <c r="J97" i="16"/>
  <c r="J96" i="16"/>
  <c r="J95" i="16"/>
  <c r="J94" i="16"/>
  <c r="J93" i="16"/>
  <c r="J92" i="16"/>
  <c r="J91" i="16"/>
  <c r="J90" i="16"/>
  <c r="J89" i="16"/>
  <c r="K84" i="16"/>
  <c r="J84" i="16"/>
  <c r="K83" i="16"/>
  <c r="J83" i="16"/>
  <c r="K82" i="16"/>
  <c r="J82" i="16"/>
  <c r="K81" i="16"/>
  <c r="J81" i="16"/>
  <c r="K80" i="16"/>
  <c r="J80" i="16"/>
  <c r="L74" i="16"/>
  <c r="K74" i="16"/>
  <c r="J74" i="16"/>
  <c r="L73" i="16"/>
  <c r="K73" i="16"/>
  <c r="J73" i="16"/>
  <c r="L72" i="16"/>
  <c r="K72" i="16"/>
  <c r="J72" i="16"/>
  <c r="L71" i="16"/>
  <c r="K71" i="16"/>
  <c r="J71" i="16"/>
  <c r="L70" i="16"/>
  <c r="K70" i="16"/>
  <c r="J70" i="16"/>
  <c r="L69" i="16"/>
  <c r="K69" i="16"/>
  <c r="J69" i="16"/>
  <c r="L68" i="16"/>
  <c r="K68" i="16"/>
  <c r="J68" i="16"/>
  <c r="L67" i="16"/>
  <c r="K67" i="16"/>
  <c r="J67" i="16"/>
  <c r="L66" i="16"/>
  <c r="K66" i="16"/>
  <c r="J66" i="16"/>
  <c r="L65" i="16"/>
  <c r="K65" i="16"/>
  <c r="J65" i="16"/>
  <c r="L64" i="16"/>
  <c r="K64" i="16"/>
  <c r="J64" i="16"/>
  <c r="M30" i="2" l="1"/>
  <c r="M26" i="2"/>
  <c r="M25" i="2"/>
  <c r="M24" i="2"/>
  <c r="M23" i="2"/>
  <c r="M22" i="2"/>
  <c r="M21" i="2"/>
  <c r="M19" i="2"/>
  <c r="M18" i="2"/>
  <c r="M17" i="2"/>
  <c r="M16" i="2"/>
  <c r="M15" i="2"/>
  <c r="M12" i="2"/>
  <c r="M11" i="2"/>
  <c r="M10" i="2"/>
  <c r="M9" i="2"/>
  <c r="M8" i="2"/>
  <c r="M7" i="2"/>
  <c r="M5" i="2"/>
  <c r="M3" i="2"/>
  <c r="H29" i="16" l="1"/>
</calcChain>
</file>

<file path=xl/sharedStrings.xml><?xml version="1.0" encoding="utf-8"?>
<sst xmlns="http://schemas.openxmlformats.org/spreadsheetml/2006/main" count="1147" uniqueCount="117">
  <si>
    <t>Currency</t>
  </si>
  <si>
    <t>AED</t>
  </si>
  <si>
    <t>CNY</t>
  </si>
  <si>
    <t>EUR</t>
  </si>
  <si>
    <t>FAD</t>
  </si>
  <si>
    <t>GBP</t>
  </si>
  <si>
    <t>JPY</t>
  </si>
  <si>
    <t>KRW</t>
  </si>
  <si>
    <t>KWD</t>
  </si>
  <si>
    <t>LYD</t>
  </si>
  <si>
    <t>SAR</t>
  </si>
  <si>
    <t>SDR</t>
  </si>
  <si>
    <t>USD</t>
  </si>
  <si>
    <t>AFD</t>
  </si>
  <si>
    <t>EXIMCHINA</t>
  </si>
  <si>
    <t>EXIMHUNGARY</t>
  </si>
  <si>
    <t>EXIMINDIA</t>
  </si>
  <si>
    <t>EXIMKOREA</t>
  </si>
  <si>
    <t>ADFD</t>
  </si>
  <si>
    <t>KFAED</t>
  </si>
  <si>
    <t>FRANCE</t>
  </si>
  <si>
    <t>SFD</t>
  </si>
  <si>
    <t>ICO</t>
  </si>
  <si>
    <t>JICA</t>
  </si>
  <si>
    <t>LIBYA</t>
  </si>
  <si>
    <t>AIIB</t>
  </si>
  <si>
    <t>ADB</t>
  </si>
  <si>
    <t>BADEA</t>
  </si>
  <si>
    <t>EU</t>
  </si>
  <si>
    <t>ADF</t>
  </si>
  <si>
    <t>IFAD</t>
  </si>
  <si>
    <t>IMF</t>
  </si>
  <si>
    <t>IDA</t>
  </si>
  <si>
    <t>NDF</t>
  </si>
  <si>
    <t>OPEC</t>
  </si>
  <si>
    <t>EUROBOND</t>
  </si>
  <si>
    <t>AFREXIMBANK</t>
  </si>
  <si>
    <t>JP MORGAN</t>
  </si>
  <si>
    <t>AUSTRIA</t>
  </si>
  <si>
    <t>BGK</t>
  </si>
  <si>
    <t>CDP ITALY</t>
  </si>
  <si>
    <t>SPAIN</t>
  </si>
  <si>
    <t>EIB</t>
  </si>
  <si>
    <t>AFREXIM BANK</t>
  </si>
  <si>
    <t>PCG</t>
  </si>
  <si>
    <t>EURO-BOND</t>
  </si>
  <si>
    <t>RWF</t>
  </si>
  <si>
    <t>ABU DHABI FUND</t>
  </si>
  <si>
    <t>KUWAIT FUND</t>
  </si>
  <si>
    <t>SAUDI FUND</t>
  </si>
  <si>
    <t>PBG</t>
  </si>
  <si>
    <t>FKWD</t>
  </si>
  <si>
    <t>EXIMBANK HUNGARY</t>
  </si>
  <si>
    <t>Unit</t>
  </si>
  <si>
    <t>Creditor Category</t>
  </si>
  <si>
    <t>Bilateral</t>
  </si>
  <si>
    <t>Multilateral</t>
  </si>
  <si>
    <t>Commercial</t>
  </si>
  <si>
    <t>Creditor</t>
  </si>
  <si>
    <t>Component</t>
  </si>
  <si>
    <t>Principal</t>
  </si>
  <si>
    <t>Interest</t>
  </si>
  <si>
    <t>Million USD</t>
  </si>
  <si>
    <t>Million RWF</t>
  </si>
  <si>
    <t>SCB/SG</t>
  </si>
  <si>
    <t>HUNGARY EXIM</t>
  </si>
  <si>
    <t xml:space="preserve">EIB </t>
  </si>
  <si>
    <t xml:space="preserve"> LOANS</t>
  </si>
  <si>
    <t>DEBT SECURITIES</t>
  </si>
  <si>
    <t>LONG TERM</t>
  </si>
  <si>
    <t>SHORT-TERM</t>
  </si>
  <si>
    <t>BANKS</t>
  </si>
  <si>
    <t>INSURANCE COMPANIES</t>
  </si>
  <si>
    <t>PRIVATE COMPANIES</t>
  </si>
  <si>
    <t>OTHER INVESTORS</t>
  </si>
  <si>
    <t xml:space="preserve">NON-BANK FINANCIAL INSTITUTIONS </t>
  </si>
  <si>
    <t xml:space="preserve"> &lt; 1%</t>
  </si>
  <si>
    <t>&gt; 1% to &lt; 2%</t>
  </si>
  <si>
    <t xml:space="preserve"> 2% to &lt; 3%</t>
  </si>
  <si>
    <t>&gt; 3%</t>
  </si>
  <si>
    <t>EIB/CEE</t>
  </si>
  <si>
    <t>ECONOMIC SECTOR</t>
  </si>
  <si>
    <t>AGRICULTURE,FISHERIES &amp; LIVESTOCK FARM</t>
  </si>
  <si>
    <t>AGRO INDUSTRY</t>
  </si>
  <si>
    <t>CONSTRUCTION, TRANSPORT &amp; COMMUNICATION</t>
  </si>
  <si>
    <t>EDUCATION &amp; CAPACITY BUILDING</t>
  </si>
  <si>
    <t>ENERGY</t>
  </si>
  <si>
    <t>FINANCIAL SECTOR</t>
  </si>
  <si>
    <t>HEALTH</t>
  </si>
  <si>
    <t>OTHERS</t>
  </si>
  <si>
    <t>POVERTY REDUCTION</t>
  </si>
  <si>
    <t>REORGANIZATION</t>
  </si>
  <si>
    <t>RURAL DEVELOPMENT</t>
  </si>
  <si>
    <t>SOCIAL</t>
  </si>
  <si>
    <t>WATER WORKS &amp; SUPPLY</t>
  </si>
  <si>
    <t>CLIMATE FINANCE</t>
  </si>
  <si>
    <t>AGRICULTURE, FISHERIES &amp; LIVESTOCK FARM</t>
  </si>
  <si>
    <t>DOMESTIC</t>
  </si>
  <si>
    <t>EXTERNAL</t>
  </si>
  <si>
    <t>EXTERNAL DEBT SERVICE</t>
  </si>
  <si>
    <t>Instrument Type</t>
  </si>
  <si>
    <t>LOANS</t>
  </si>
  <si>
    <t>DOMESTIC DEBT SERVICE</t>
  </si>
  <si>
    <t>EXTERNAL CENTRAL GOVERNMENT OUTSTANDING DEBT</t>
  </si>
  <si>
    <t>DOMESTIC CENTRAL GOVERNMENT OUTSTANDING DEBT</t>
  </si>
  <si>
    <t>Maturity Type</t>
  </si>
  <si>
    <t>Investor Type</t>
  </si>
  <si>
    <t>DOMESTIC DEBT SECURITIES OUTSTANDING DEBT</t>
  </si>
  <si>
    <t>STATE OWNED ENTREPRISES</t>
  </si>
  <si>
    <t>Interest Rate Range</t>
  </si>
  <si>
    <t>EXTERNAL DISBURSEMENTS</t>
  </si>
  <si>
    <t xml:space="preserve">EXTERNAL DISBURSEMENTS </t>
  </si>
  <si>
    <t>Economic Sector</t>
  </si>
  <si>
    <t>Source of Funding</t>
  </si>
  <si>
    <t>EXTERNAL CENTRAL GOVERNMENT DEBT RELIEF</t>
  </si>
  <si>
    <t>USD/Currency</t>
  </si>
  <si>
    <t>CENTRAL GOVERNMENT OUTSTANDING DEBT BY CURRENCY DENOMINATION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</si>
</sst>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* #,##0.00_);_(* \(#,##0.00\);_(* &quot;-&quot;??_);_(@_)"/>
    <numFmt numFmtId="165" formatCode="_(* #,##0.000_);_(* \(#,##0.000\);_(* &quot;-&quot;??_);_(@_)"/>
    <numFmt numFmtId="166" formatCode="_(* #,##0_);_(* \(#,##0\);_(* &quot;-&quot;??_);_(@_)"/>
    <numFmt numFmtId="167" formatCode="_(* #,##0.0_);_(* \(#,##0.0\);_(* &quot;-&quot;??_);_(@_)"/>
    <numFmt numFmtId="168" formatCode="_(* #,##0.0000000_);_(* \(#,##0.0000000\);_(* &quot;-&quot;??_);_(@_)"/>
    <numFmt numFmtId="169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3"/>
      <name val="Times New Roman"/>
      <family val="1"/>
    </font>
    <font>
      <sz val="8"/>
      <name val="Calibri"/>
      <family val="2"/>
      <scheme val="minor"/>
    </font>
    <font>
      <sz val="9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Alignment="1"/>
    <xf numFmtId="0" fontId="0" fillId="0" borderId="0" xfId="0" applyFont="1" applyAlignment="1">
      <alignment horizontal="left"/>
    </xf>
    <xf numFmtId="0" fontId="5" fillId="0" borderId="0" xfId="0" applyFont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164" fontId="5" fillId="0" borderId="1" xfId="1" applyFont="1" applyBorder="1" applyAlignment="1">
      <alignment horizontal="right" vertical="top"/>
    </xf>
    <xf numFmtId="164" fontId="5" fillId="0" borderId="1" xfId="1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vertical="top"/>
    </xf>
    <xf numFmtId="164" fontId="5" fillId="0" borderId="1" xfId="1" applyFont="1" applyFill="1" applyBorder="1" applyAlignment="1">
      <alignment horizontal="right" vertical="top"/>
    </xf>
    <xf numFmtId="164" fontId="5" fillId="0" borderId="1" xfId="1" applyFont="1" applyBorder="1" applyAlignment="1">
      <alignment horizontal="right" vertical="top" wrapText="1"/>
    </xf>
    <xf numFmtId="0" fontId="5" fillId="0" borderId="1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65" fontId="5" fillId="0" borderId="1" xfId="1" applyNumberFormat="1" applyFont="1" applyBorder="1" applyAlignment="1">
      <alignment horizontal="right" vertical="top"/>
    </xf>
    <xf numFmtId="0" fontId="5" fillId="0" borderId="1" xfId="0" applyFont="1" applyFill="1" applyBorder="1" applyAlignment="1">
      <alignment vertical="center"/>
    </xf>
    <xf numFmtId="164" fontId="5" fillId="0" borderId="1" xfId="1" applyFont="1" applyFill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/>
    <xf numFmtId="164" fontId="5" fillId="0" borderId="1" xfId="1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4" fontId="5" fillId="0" borderId="1" xfId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68" fontId="0" fillId="0" borderId="0" xfId="0" applyNumberFormat="1" applyAlignment="1"/>
    <xf numFmtId="169" fontId="5" fillId="0" borderId="1" xfId="0" applyNumberFormat="1" applyFont="1" applyBorder="1" applyAlignment="1">
      <alignment vertical="top" wrapText="1"/>
    </xf>
    <xf numFmtId="17" fontId="4" fillId="0" borderId="1" xfId="0" applyNumberFormat="1" applyFont="1" applyBorder="1" applyAlignment="1">
      <alignment horizontal="center" vertical="top" wrapText="1"/>
    </xf>
    <xf numFmtId="166" fontId="5" fillId="0" borderId="1" xfId="1" applyNumberFormat="1" applyFont="1" applyFill="1" applyBorder="1" applyAlignment="1">
      <alignment horizontal="right"/>
    </xf>
    <xf numFmtId="166" fontId="5" fillId="0" borderId="1" xfId="1" applyNumberFormat="1" applyFont="1" applyFill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169" fontId="5" fillId="0" borderId="0" xfId="0" applyNumberFormat="1" applyFont="1" applyBorder="1" applyAlignment="1">
      <alignment vertical="top" wrapText="1"/>
    </xf>
    <xf numFmtId="167" fontId="5" fillId="0" borderId="1" xfId="1" applyNumberFormat="1" applyFont="1" applyBorder="1" applyAlignment="1">
      <alignment vertical="top" wrapText="1"/>
    </xf>
    <xf numFmtId="167" fontId="5" fillId="0" borderId="1" xfId="1" applyNumberFormat="1" applyFont="1" applyBorder="1" applyAlignment="1">
      <alignment vertical="top"/>
    </xf>
    <xf numFmtId="0" fontId="9" fillId="0" borderId="0" xfId="0" applyFont="1"/>
    <xf numFmtId="9" fontId="5" fillId="0" borderId="1" xfId="2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164" fontId="7" fillId="0" borderId="0" xfId="1" applyFont="1" applyBorder="1" applyAlignment="1">
      <alignment horizontal="left" vertical="center"/>
    </xf>
    <xf numFmtId="166" fontId="7" fillId="0" borderId="0" xfId="1" applyNumberFormat="1" applyFont="1" applyBorder="1" applyAlignment="1">
      <alignment horizontal="right" vertical="top"/>
    </xf>
    <xf numFmtId="164" fontId="5" fillId="0" borderId="1" xfId="1" applyFont="1" applyBorder="1" applyAlignment="1">
      <alignment vertical="top" wrapText="1"/>
    </xf>
    <xf numFmtId="167" fontId="5" fillId="0" borderId="1" xfId="1" applyNumberFormat="1" applyFont="1" applyBorder="1" applyAlignment="1">
      <alignment vertical="center" wrapText="1"/>
    </xf>
    <xf numFmtId="167" fontId="5" fillId="0" borderId="1" xfId="1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164" fontId="5" fillId="0" borderId="0" xfId="0" applyNumberFormat="1" applyFont="1" applyAlignment="1"/>
    <xf numFmtId="164" fontId="5" fillId="0" borderId="0" xfId="0" applyNumberFormat="1" applyFont="1"/>
    <xf numFmtId="164" fontId="7" fillId="0" borderId="0" xfId="1" applyNumberFormat="1" applyFont="1" applyBorder="1" applyAlignment="1">
      <alignment horizontal="right" vertical="top"/>
    </xf>
    <xf numFmtId="167" fontId="5" fillId="0" borderId="0" xfId="0" applyNumberFormat="1" applyFont="1" applyAlignment="1"/>
    <xf numFmtId="0" fontId="4" fillId="0" borderId="0" xfId="0" applyFont="1" applyBorder="1" applyAlignment="1">
      <alignment horizontal="center" vertical="center"/>
    </xf>
    <xf numFmtId="166" fontId="4" fillId="0" borderId="0" xfId="1" applyNumberFormat="1" applyFont="1" applyBorder="1" applyAlignment="1">
      <alignment vertical="center"/>
    </xf>
    <xf numFmtId="169" fontId="5" fillId="0" borderId="0" xfId="0" applyNumberFormat="1" applyFont="1" applyFill="1" applyBorder="1" applyAlignment="1">
      <alignment horizontal="center" vertical="top" wrapText="1"/>
    </xf>
    <xf numFmtId="169" fontId="6" fillId="0" borderId="0" xfId="0" applyNumberFormat="1" applyFont="1" applyAlignment="1">
      <alignment wrapText="1"/>
    </xf>
    <xf numFmtId="0" fontId="0" fillId="0" borderId="1" xfId="0" applyBorder="1"/>
    <xf numFmtId="169" fontId="5" fillId="0" borderId="1" xfId="0" applyNumberFormat="1" applyFont="1" applyBorder="1" applyAlignment="1">
      <alignment horizontal="right" vertical="top" wrapText="1"/>
    </xf>
    <xf numFmtId="169" fontId="5" fillId="0" borderId="1" xfId="1" applyNumberFormat="1" applyFont="1" applyBorder="1" applyAlignment="1">
      <alignment horizontal="right" vertical="top"/>
    </xf>
    <xf numFmtId="2" fontId="5" fillId="0" borderId="1" xfId="0" applyNumberFormat="1" applyFont="1" applyBorder="1" applyAlignment="1">
      <alignment vertical="center"/>
    </xf>
    <xf numFmtId="169" fontId="5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169" fontId="5" fillId="0" borderId="1" xfId="0" applyNumberFormat="1" applyFont="1" applyFill="1" applyBorder="1" applyAlignment="1">
      <alignment horizontal="right" vertical="top" wrapText="1"/>
    </xf>
    <xf numFmtId="167" fontId="5" fillId="0" borderId="1" xfId="1" applyNumberFormat="1" applyFont="1" applyBorder="1" applyAlignment="1">
      <alignment horizontal="right" vertical="top" wrapText="1"/>
    </xf>
    <xf numFmtId="164" fontId="5" fillId="0" borderId="1" xfId="1" applyFont="1" applyBorder="1" applyAlignment="1">
      <alignment horizontal="center" vertical="top" wrapText="1"/>
    </xf>
    <xf numFmtId="164" fontId="5" fillId="0" borderId="1" xfId="1" applyFont="1" applyFill="1" applyBorder="1" applyAlignment="1">
      <alignment horizontal="center" vertical="top" wrapText="1"/>
    </xf>
    <xf numFmtId="164" fontId="5" fillId="0" borderId="1" xfId="1" applyFont="1" applyBorder="1" applyAlignment="1">
      <alignment horizontal="center" wrapText="1"/>
    </xf>
    <xf numFmtId="166" fontId="5" fillId="0" borderId="1" xfId="1" applyNumberFormat="1" applyFont="1" applyBorder="1" applyAlignment="1">
      <alignment horizontal="center" vertical="center" wrapText="1"/>
    </xf>
    <xf numFmtId="169" fontId="5" fillId="0" borderId="1" xfId="0" applyNumberFormat="1" applyFont="1" applyBorder="1" applyAlignment="1">
      <alignment horizontal="center" vertical="top" wrapText="1"/>
    </xf>
    <xf numFmtId="169" fontId="5" fillId="0" borderId="1" xfId="1" applyNumberFormat="1" applyFont="1" applyBorder="1" applyAlignment="1">
      <alignment horizontal="center" vertical="top" wrapText="1"/>
    </xf>
    <xf numFmtId="4" fontId="0" fillId="0" borderId="0" xfId="0" applyNumberFormat="1"/>
    <xf numFmtId="164" fontId="0" fillId="0" borderId="0" xfId="0" applyNumberFormat="1" applyAlignment="1"/>
    <xf numFmtId="164" fontId="0" fillId="0" borderId="0" xfId="1" applyFont="1" applyAlignment="1"/>
    <xf numFmtId="164" fontId="0" fillId="0" borderId="0" xfId="0" applyNumberFormat="1"/>
    <xf numFmtId="0" fontId="5" fillId="0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1" defaultTableStyle="TableStyleMedium2" defaultPivotStyle="PivotStyleLight16">
    <tableStyle name="Invisible" pivot="0" table="0" count="0" xr9:uid="{5453902B-4FB9-4E1B-A20A-73982618D61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Public%20%20Debt%20stock\2025\Stock%202021%20Raw%20Dat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Statistical%20Bulletin\2025\September%202025\Stock%20DEC24,JUN%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Statistical%20Bulletin\2026\March%202026\External%20debt%20Stock%20Provisional%20by%20Projec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Statistical%20Bulletin\2026\September%202026\External%20debt%20-%20june%202026%20stock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BeR\Historical%20Disbursement\DISBURSEMENT%20JULY%20JUNE%202025-2026%20(3rd%20August%20202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ITHOUT IMF"/>
      <sheetName val="WITH IMF"/>
      <sheetName val="Sheet3"/>
    </sheetNames>
    <sheetDataSet>
      <sheetData sheetId="0">
        <row r="8">
          <cell r="B8">
            <v>5689031979.7250004</v>
          </cell>
        </row>
        <row r="20">
          <cell r="B20">
            <v>680565000</v>
          </cell>
        </row>
      </sheetData>
      <sheetData sheetId="1">
        <row r="8">
          <cell r="B8">
            <v>5829165928.5240002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Creditor"/>
      <sheetName val="Sector and Interest"/>
      <sheetName val="Currency"/>
      <sheetName val="Disbursement USD_June 25"/>
      <sheetName val="Exchange Rate _DMFAS"/>
      <sheetName val="Disbursement in FRW_June 25"/>
      <sheetName val="Disbursements in USD _Dec 24"/>
      <sheetName val="Disbursement in Frw_Dec 24"/>
    </sheetNames>
    <sheetDataSet>
      <sheetData sheetId="0">
        <row r="8">
          <cell r="C8">
            <v>8342.9493185970005</v>
          </cell>
        </row>
      </sheetData>
      <sheetData sheetId="1">
        <row r="9">
          <cell r="H9">
            <v>1201480975.1689999</v>
          </cell>
        </row>
        <row r="35">
          <cell r="L35">
            <v>446.99394555700002</v>
          </cell>
        </row>
        <row r="36">
          <cell r="L36">
            <v>51.057503045000004</v>
          </cell>
        </row>
        <row r="37">
          <cell r="L37">
            <v>1092.509523881</v>
          </cell>
        </row>
        <row r="38">
          <cell r="L38">
            <v>1085.3646423670002</v>
          </cell>
        </row>
        <row r="39">
          <cell r="L39">
            <v>1318.6637073759998</v>
          </cell>
        </row>
        <row r="40">
          <cell r="L40">
            <v>335.961403878</v>
          </cell>
        </row>
        <row r="41">
          <cell r="L41">
            <v>332.42082481899996</v>
          </cell>
        </row>
        <row r="42">
          <cell r="L42">
            <v>1684.6857404690002</v>
          </cell>
        </row>
        <row r="43">
          <cell r="L43">
            <v>116.80715612599998</v>
          </cell>
        </row>
        <row r="44">
          <cell r="L44">
            <v>42.021147002000006</v>
          </cell>
        </row>
        <row r="45">
          <cell r="L45">
            <v>299.38243780299996</v>
          </cell>
        </row>
        <row r="46">
          <cell r="L46">
            <v>481.76402519700002</v>
          </cell>
        </row>
        <row r="47">
          <cell r="L47">
            <v>280.55372639499996</v>
          </cell>
        </row>
        <row r="48">
          <cell r="L48">
            <v>774.76353468199989</v>
          </cell>
        </row>
        <row r="51">
          <cell r="K51">
            <v>5347284643.2730007</v>
          </cell>
        </row>
        <row r="52">
          <cell r="K52">
            <v>150776242.28399998</v>
          </cell>
        </row>
        <row r="53">
          <cell r="K53">
            <v>340805710.73900002</v>
          </cell>
        </row>
        <row r="54">
          <cell r="K54">
            <v>889327823.04699993</v>
          </cell>
        </row>
        <row r="55">
          <cell r="K55">
            <v>1614754899.2540002</v>
          </cell>
        </row>
      </sheetData>
      <sheetData sheetId="2">
        <row r="3">
          <cell r="B3" t="str">
            <v>AED</v>
          </cell>
          <cell r="C3">
            <v>44599584.549999997</v>
          </cell>
          <cell r="D3">
            <v>51699948.390000001</v>
          </cell>
          <cell r="E3">
            <v>0.27229400030822132</v>
          </cell>
          <cell r="F3">
            <v>14.077585762841686</v>
          </cell>
          <cell r="H3">
            <v>0.2722604998361583</v>
          </cell>
          <cell r="I3">
            <v>12.142705182068001</v>
          </cell>
        </row>
        <row r="4">
          <cell r="B4" t="str">
            <v>CNY</v>
          </cell>
          <cell r="C4">
            <v>2638197979.3800001</v>
          </cell>
          <cell r="D4">
            <v>2580729456.25</v>
          </cell>
          <cell r="E4">
            <v>0.13957199970199546</v>
          </cell>
          <cell r="F4">
            <v>360.1975708986559</v>
          </cell>
          <cell r="H4">
            <v>0.13701900027946895</v>
          </cell>
          <cell r="I4">
            <v>361.48324967396263</v>
          </cell>
        </row>
        <row r="5">
          <cell r="B5" t="str">
            <v>EUR</v>
          </cell>
          <cell r="C5">
            <v>1496492615.859</v>
          </cell>
          <cell r="D5">
            <v>1623567920.4990001</v>
          </cell>
          <cell r="E5">
            <v>1.1719999997663451</v>
          </cell>
          <cell r="F5">
            <v>1902.8216024454734</v>
          </cell>
          <cell r="H5">
            <v>1.0406499996729544</v>
          </cell>
          <cell r="I5">
            <v>1557.325040204247</v>
          </cell>
        </row>
        <row r="6">
          <cell r="B6" t="str">
            <v>GBP</v>
          </cell>
          <cell r="C6">
            <v>76834308.519999996</v>
          </cell>
          <cell r="D6">
            <v>81702483.859999999</v>
          </cell>
          <cell r="E6">
            <v>1.3716499996643299</v>
          </cell>
          <cell r="F6">
            <v>112.06721195914392</v>
          </cell>
          <cell r="H6">
            <v>1.2550500003057874</v>
          </cell>
          <cell r="I6">
            <v>96.430898931520957</v>
          </cell>
        </row>
        <row r="7">
          <cell r="B7" t="str">
            <v>JPY</v>
          </cell>
          <cell r="C7">
            <v>65171303159</v>
          </cell>
          <cell r="D7">
            <v>70520458881</v>
          </cell>
          <cell r="E7">
            <v>6.9390000408325776E-3</v>
          </cell>
          <cell r="F7">
            <v>489.34146705479111</v>
          </cell>
          <cell r="H7">
            <v>6.4040000447090134E-3</v>
          </cell>
          <cell r="I7">
            <v>417.35702834398069</v>
          </cell>
        </row>
        <row r="8">
          <cell r="B8" t="str">
            <v>KRW</v>
          </cell>
          <cell r="C8">
            <v>45736985700</v>
          </cell>
          <cell r="D8">
            <v>48642923150</v>
          </cell>
          <cell r="E8">
            <v>7.3800027312306274E-4</v>
          </cell>
          <cell r="F8">
            <v>35.898490570204153</v>
          </cell>
          <cell r="H8">
            <v>6.7899970699804139E-4</v>
          </cell>
          <cell r="I8">
            <v>31.055399889273609</v>
          </cell>
        </row>
        <row r="9">
          <cell r="B9" t="str">
            <v>KWD</v>
          </cell>
          <cell r="C9">
            <v>20206339.949999999</v>
          </cell>
          <cell r="D9">
            <v>21334350.254999999</v>
          </cell>
          <cell r="E9">
            <v>3.2737514997008681</v>
          </cell>
          <cell r="F9">
            <v>69.843361142449837</v>
          </cell>
          <cell r="H9">
            <v>3.246384999812963</v>
          </cell>
          <cell r="I9">
            <v>65.597558914801411</v>
          </cell>
        </row>
        <row r="10">
          <cell r="B10" t="str">
            <v>LYD</v>
          </cell>
          <cell r="C10">
            <v>439499.96</v>
          </cell>
          <cell r="D10">
            <v>439499.96</v>
          </cell>
          <cell r="E10">
            <v>0.18463749975923466</v>
          </cell>
          <cell r="F10">
            <v>8.1148173758683634E-2</v>
          </cell>
          <cell r="H10">
            <v>0.20355699972849065</v>
          </cell>
          <cell r="I10">
            <v>8.9463293238391653E-2</v>
          </cell>
        </row>
        <row r="11">
          <cell r="B11" t="str">
            <v>SAR</v>
          </cell>
          <cell r="C11">
            <v>286067876.88</v>
          </cell>
          <cell r="D11">
            <v>289199872.06999999</v>
          </cell>
          <cell r="E11">
            <v>0.26663099990099015</v>
          </cell>
          <cell r="F11">
            <v>77.109651061262539</v>
          </cell>
          <cell r="H11">
            <v>0.26617000013005182</v>
          </cell>
          <cell r="I11">
            <v>76.142686826353255</v>
          </cell>
        </row>
        <row r="12">
          <cell r="B12" t="str">
            <v>SDR</v>
          </cell>
          <cell r="C12">
            <v>2507765614.138</v>
          </cell>
          <cell r="D12">
            <v>2479847675.5570002</v>
          </cell>
          <cell r="E12">
            <v>1.3733789997482633</v>
          </cell>
          <cell r="F12">
            <v>3242.5926943295281</v>
          </cell>
          <cell r="G12">
            <v>163.17802585500002</v>
          </cell>
          <cell r="H12">
            <v>1.3041299997668381</v>
          </cell>
          <cell r="I12">
            <v>3105.0560825610746</v>
          </cell>
        </row>
        <row r="13">
          <cell r="B13" t="str">
            <v>USD</v>
          </cell>
          <cell r="C13">
            <v>2620269204.7750001</v>
          </cell>
          <cell r="D13">
            <v>2675673005.3249998</v>
          </cell>
          <cell r="E13">
            <v>1</v>
          </cell>
          <cell r="F13">
            <v>2675.6730053249998</v>
          </cell>
          <cell r="H13">
            <v>1</v>
          </cell>
          <cell r="I13">
            <v>2620.2692047750002</v>
          </cell>
        </row>
      </sheetData>
      <sheetData sheetId="3"/>
      <sheetData sheetId="4">
        <row r="20">
          <cell r="D20">
            <v>1438.0184380000001</v>
          </cell>
        </row>
      </sheetData>
      <sheetData sheetId="5"/>
      <sheetData sheetId="6">
        <row r="9">
          <cell r="H9" t="str">
            <v>ENERGY</v>
          </cell>
        </row>
      </sheetData>
      <sheetData sheetId="7">
        <row r="8">
          <cell r="E8">
            <v>2072330667278.8501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Currency"/>
      <sheetName val="By Project"/>
      <sheetName val="Disbursement In USD"/>
    </sheetNames>
    <sheetDataSet>
      <sheetData sheetId="0">
        <row r="2">
          <cell r="A2" t="str">
            <v>AED</v>
          </cell>
          <cell r="B2">
            <v>51493211.469999999</v>
          </cell>
          <cell r="C2">
            <v>0.27229399996570819</v>
          </cell>
          <cell r="D2">
            <v>14.021292522246386</v>
          </cell>
        </row>
        <row r="3">
          <cell r="A3" t="str">
            <v>CNY</v>
          </cell>
          <cell r="B3">
            <v>2658532046.6100001</v>
          </cell>
          <cell r="C3">
            <v>0.14308399979424927</v>
          </cell>
          <cell r="D3">
            <v>380.3933988101503</v>
          </cell>
        </row>
        <row r="4">
          <cell r="A4" t="str">
            <v>EUR</v>
          </cell>
          <cell r="B4">
            <v>1774067484.7090001</v>
          </cell>
          <cell r="C4">
            <v>1.1739500005143768</v>
          </cell>
          <cell r="D4">
            <v>2082.6665245866698</v>
          </cell>
        </row>
        <row r="5">
          <cell r="A5" t="str">
            <v>GBP</v>
          </cell>
          <cell r="B5">
            <v>95010741.659999996</v>
          </cell>
          <cell r="C5">
            <v>1.3462000006858357</v>
          </cell>
          <cell r="D5">
            <v>127.90346048785375</v>
          </cell>
        </row>
        <row r="6">
          <cell r="A6" t="str">
            <v>JPY</v>
          </cell>
          <cell r="B6">
            <v>78611766059</v>
          </cell>
          <cell r="C6">
            <v>6.38849990569758E-3</v>
          </cell>
          <cell r="D6">
            <v>502.21126005464174</v>
          </cell>
        </row>
        <row r="7">
          <cell r="A7" t="str">
            <v>KRW</v>
          </cell>
          <cell r="B7">
            <v>70649593339.046997</v>
          </cell>
          <cell r="C7">
            <v>6.9399996570821104E-4</v>
          </cell>
          <cell r="D7">
            <v>49.030815354597671</v>
          </cell>
        </row>
        <row r="8">
          <cell r="A8" t="str">
            <v>KWD</v>
          </cell>
          <cell r="B8">
            <v>21846141.721000001</v>
          </cell>
          <cell r="C8">
            <v>3.2469120010973374</v>
          </cell>
          <cell r="D8">
            <v>70.932499731588138</v>
          </cell>
        </row>
        <row r="9">
          <cell r="A9" t="str">
            <v>LYD</v>
          </cell>
          <cell r="B9">
            <v>439499.96</v>
          </cell>
          <cell r="C9">
            <v>0.18495500025718842</v>
          </cell>
          <cell r="D9">
            <v>8.12877152148343E-2</v>
          </cell>
        </row>
        <row r="10">
          <cell r="A10" t="str">
            <v>SAR</v>
          </cell>
          <cell r="B10">
            <v>284675274.31999999</v>
          </cell>
          <cell r="C10">
            <v>0.26661000017145892</v>
          </cell>
          <cell r="D10">
            <v>75.897274935265315</v>
          </cell>
        </row>
        <row r="11">
          <cell r="A11" t="str">
            <v>SDR</v>
          </cell>
          <cell r="B11">
            <v>2433811826.026</v>
          </cell>
          <cell r="C11">
            <v>1.3707120004115014</v>
          </cell>
          <cell r="D11">
            <v>3336.0550766772676</v>
          </cell>
        </row>
        <row r="12">
          <cell r="A12" t="str">
            <v>USD</v>
          </cell>
          <cell r="B12">
            <v>2791607059.118</v>
          </cell>
          <cell r="C12">
            <v>1</v>
          </cell>
          <cell r="D12">
            <v>2791.6070591180001</v>
          </cell>
        </row>
      </sheetData>
      <sheetData sheetId="1">
        <row r="10">
          <cell r="G10">
            <v>319139026.80199999</v>
          </cell>
        </row>
        <row r="11">
          <cell r="G11">
            <v>46958000.020999998</v>
          </cell>
        </row>
        <row r="12">
          <cell r="G12">
            <v>11739500.005000001</v>
          </cell>
        </row>
        <row r="13">
          <cell r="G13">
            <v>82176499.566</v>
          </cell>
        </row>
        <row r="14">
          <cell r="G14">
            <v>46958000.020999998</v>
          </cell>
        </row>
        <row r="15">
          <cell r="G15">
            <v>23479000.010000002</v>
          </cell>
        </row>
        <row r="16">
          <cell r="G16">
            <v>20662239.640000001</v>
          </cell>
        </row>
        <row r="17">
          <cell r="G17">
            <v>5282775.0020000003</v>
          </cell>
        </row>
        <row r="18">
          <cell r="G18">
            <v>7043700.0029999996</v>
          </cell>
        </row>
        <row r="19">
          <cell r="G19">
            <v>5869750.0029999996</v>
          </cell>
        </row>
        <row r="20">
          <cell r="G20">
            <v>5869750.0029999996</v>
          </cell>
        </row>
        <row r="21">
          <cell r="G21">
            <v>5869750.0029999996</v>
          </cell>
        </row>
        <row r="22">
          <cell r="G22">
            <v>14674375.005999999</v>
          </cell>
        </row>
        <row r="23">
          <cell r="G23">
            <v>32283625.013999999</v>
          </cell>
        </row>
        <row r="24">
          <cell r="G24">
            <v>10272062.505000001</v>
          </cell>
        </row>
        <row r="26">
          <cell r="G26">
            <v>5468084.4890000001</v>
          </cell>
        </row>
        <row r="28">
          <cell r="G28">
            <v>7495419.8679999998</v>
          </cell>
        </row>
        <row r="30">
          <cell r="G30">
            <v>58697500.026000001</v>
          </cell>
        </row>
        <row r="32">
          <cell r="G32">
            <v>19880236</v>
          </cell>
        </row>
        <row r="34">
          <cell r="G34">
            <v>8373575.3099999996</v>
          </cell>
        </row>
        <row r="35">
          <cell r="G35">
            <v>55400750.998000003</v>
          </cell>
        </row>
        <row r="36">
          <cell r="G36">
            <v>59082685.453000002</v>
          </cell>
        </row>
        <row r="37">
          <cell r="G37">
            <v>48648559.928999998</v>
          </cell>
        </row>
        <row r="38">
          <cell r="G38">
            <v>67394284.603</v>
          </cell>
        </row>
        <row r="39">
          <cell r="G39">
            <v>113192687.96600001</v>
          </cell>
        </row>
        <row r="40">
          <cell r="G40">
            <v>28300854.552000001</v>
          </cell>
        </row>
        <row r="42">
          <cell r="G42">
            <v>4516128.3099999996</v>
          </cell>
        </row>
        <row r="43">
          <cell r="G43">
            <v>21290322.600000001</v>
          </cell>
        </row>
        <row r="44">
          <cell r="G44">
            <v>39902950.789999999</v>
          </cell>
        </row>
        <row r="46">
          <cell r="G46">
            <v>37568292.364</v>
          </cell>
        </row>
        <row r="47">
          <cell r="G47">
            <v>11461405.199999999</v>
          </cell>
        </row>
        <row r="48">
          <cell r="G48">
            <v>1117.79</v>
          </cell>
        </row>
        <row r="49">
          <cell r="G49">
            <v>2231821.2319999998</v>
          </cell>
        </row>
        <row r="51">
          <cell r="G51">
            <v>748050.96400000004</v>
          </cell>
        </row>
        <row r="52">
          <cell r="G52">
            <v>1098765.429</v>
          </cell>
        </row>
        <row r="53">
          <cell r="G53">
            <v>12174476.128</v>
          </cell>
        </row>
        <row r="55">
          <cell r="G55">
            <v>21714698.081</v>
          </cell>
        </row>
        <row r="56">
          <cell r="G56">
            <v>3646444.523</v>
          </cell>
        </row>
        <row r="57">
          <cell r="G57">
            <v>6988978.0820000004</v>
          </cell>
        </row>
        <row r="58">
          <cell r="G58">
            <v>9476599.7119999994</v>
          </cell>
        </row>
        <row r="59">
          <cell r="G59">
            <v>9217831.1510000005</v>
          </cell>
        </row>
        <row r="60">
          <cell r="G60">
            <v>11377125.747</v>
          </cell>
        </row>
        <row r="61">
          <cell r="G61">
            <v>8510822.4360000007</v>
          </cell>
        </row>
        <row r="63">
          <cell r="G63">
            <v>1778874.426</v>
          </cell>
        </row>
        <row r="64">
          <cell r="G64">
            <v>1654809.629</v>
          </cell>
        </row>
        <row r="65">
          <cell r="G65">
            <v>4138944.11</v>
          </cell>
        </row>
        <row r="66">
          <cell r="G66">
            <v>967949.57499999995</v>
          </cell>
        </row>
        <row r="67">
          <cell r="G67">
            <v>105496.08900000001</v>
          </cell>
        </row>
        <row r="69">
          <cell r="G69">
            <v>17250153.577</v>
          </cell>
        </row>
        <row r="70">
          <cell r="G70">
            <v>204228.198</v>
          </cell>
        </row>
        <row r="71">
          <cell r="G71">
            <v>5417515.2029999997</v>
          </cell>
        </row>
        <row r="72">
          <cell r="G72">
            <v>3799192.2519999999</v>
          </cell>
        </row>
        <row r="73">
          <cell r="G73">
            <v>8989837.1099999994</v>
          </cell>
        </row>
        <row r="74">
          <cell r="G74">
            <v>10617793.646</v>
          </cell>
        </row>
        <row r="75">
          <cell r="G75">
            <v>12334122.905999999</v>
          </cell>
        </row>
        <row r="76">
          <cell r="G76">
            <v>13570559.057</v>
          </cell>
        </row>
        <row r="77">
          <cell r="G77">
            <v>3713872.986</v>
          </cell>
        </row>
        <row r="81">
          <cell r="G81">
            <v>43940377.325000003</v>
          </cell>
        </row>
        <row r="82">
          <cell r="G82">
            <v>31775156.465999998</v>
          </cell>
        </row>
        <row r="83">
          <cell r="G83">
            <v>63884999.056999996</v>
          </cell>
        </row>
        <row r="84">
          <cell r="G84">
            <v>89438998.680000007</v>
          </cell>
        </row>
        <row r="86">
          <cell r="G86">
            <v>81287.714999999997</v>
          </cell>
        </row>
        <row r="89">
          <cell r="G89">
            <v>620000000</v>
          </cell>
        </row>
        <row r="92">
          <cell r="G92">
            <v>211311000.09299999</v>
          </cell>
        </row>
        <row r="93">
          <cell r="G93">
            <v>23479000.010000002</v>
          </cell>
        </row>
        <row r="96">
          <cell r="G96">
            <v>176092500.07699999</v>
          </cell>
        </row>
        <row r="98">
          <cell r="G98">
            <v>97790035.042999998</v>
          </cell>
        </row>
        <row r="99">
          <cell r="G99">
            <v>25552727.511</v>
          </cell>
        </row>
        <row r="100">
          <cell r="G100">
            <v>14466100.135</v>
          </cell>
        </row>
        <row r="102">
          <cell r="G102">
            <v>37726497.229999997</v>
          </cell>
        </row>
        <row r="103">
          <cell r="G103">
            <v>63862786.719999999</v>
          </cell>
        </row>
        <row r="104">
          <cell r="G104">
            <v>13037625</v>
          </cell>
        </row>
        <row r="105">
          <cell r="G105">
            <v>194394380.58500001</v>
          </cell>
        </row>
        <row r="106">
          <cell r="G106">
            <v>49993170.137000002</v>
          </cell>
        </row>
        <row r="107">
          <cell r="G107">
            <v>33270298.657000002</v>
          </cell>
        </row>
        <row r="108">
          <cell r="G108">
            <v>8260872.9919999996</v>
          </cell>
        </row>
        <row r="110">
          <cell r="G110">
            <v>422572.35399999999</v>
          </cell>
        </row>
        <row r="111">
          <cell r="G111">
            <v>131752.58900000001</v>
          </cell>
        </row>
        <row r="112">
          <cell r="G112">
            <v>26716.38</v>
          </cell>
        </row>
        <row r="113">
          <cell r="G113">
            <v>55128692.023999996</v>
          </cell>
        </row>
        <row r="114">
          <cell r="G114">
            <v>46339837.289999999</v>
          </cell>
        </row>
        <row r="115">
          <cell r="G115">
            <v>11592261.18</v>
          </cell>
        </row>
        <row r="116">
          <cell r="G116">
            <v>47000</v>
          </cell>
        </row>
        <row r="117">
          <cell r="G117">
            <v>1212174.6100000001</v>
          </cell>
        </row>
        <row r="118">
          <cell r="G118">
            <v>6914543.2199999997</v>
          </cell>
        </row>
        <row r="120">
          <cell r="G120">
            <v>4600000</v>
          </cell>
        </row>
        <row r="121">
          <cell r="G121">
            <v>5000000</v>
          </cell>
        </row>
        <row r="122">
          <cell r="G122">
            <v>7500000</v>
          </cell>
        </row>
        <row r="123">
          <cell r="G123">
            <v>1804989.14</v>
          </cell>
        </row>
        <row r="124">
          <cell r="G124">
            <v>10000000</v>
          </cell>
        </row>
        <row r="125">
          <cell r="G125">
            <v>10000000</v>
          </cell>
        </row>
        <row r="126">
          <cell r="G126">
            <v>10774179.33</v>
          </cell>
        </row>
        <row r="127">
          <cell r="G127">
            <v>3932094.68</v>
          </cell>
        </row>
        <row r="128">
          <cell r="G128">
            <v>9768067.2400000002</v>
          </cell>
        </row>
        <row r="129">
          <cell r="G129">
            <v>11200000</v>
          </cell>
        </row>
        <row r="130">
          <cell r="G130">
            <v>10587362.91</v>
          </cell>
        </row>
        <row r="131">
          <cell r="G131">
            <v>10663170.09</v>
          </cell>
        </row>
        <row r="132">
          <cell r="G132">
            <v>3068958.75</v>
          </cell>
        </row>
        <row r="133">
          <cell r="G133">
            <v>2902589.45</v>
          </cell>
        </row>
        <row r="135">
          <cell r="G135">
            <v>11110810.288000001</v>
          </cell>
        </row>
        <row r="136">
          <cell r="G136">
            <v>53021111.432999998</v>
          </cell>
        </row>
        <row r="138">
          <cell r="G138">
            <v>-1E-3</v>
          </cell>
        </row>
        <row r="139">
          <cell r="G139">
            <v>26886.260999999999</v>
          </cell>
        </row>
        <row r="140">
          <cell r="G140">
            <v>220071.71900000001</v>
          </cell>
        </row>
        <row r="141">
          <cell r="G141">
            <v>19653.837</v>
          </cell>
        </row>
        <row r="142">
          <cell r="G142">
            <v>167532.66699999999</v>
          </cell>
        </row>
        <row r="144">
          <cell r="G144">
            <v>2790893.2740000002</v>
          </cell>
        </row>
        <row r="145">
          <cell r="G145">
            <v>3920846.51</v>
          </cell>
        </row>
        <row r="146">
          <cell r="G146">
            <v>4603404.6900000004</v>
          </cell>
        </row>
        <row r="147">
          <cell r="G147">
            <v>1072208.8430000001</v>
          </cell>
        </row>
        <row r="148">
          <cell r="G148">
            <v>4863753.8729999997</v>
          </cell>
        </row>
        <row r="149">
          <cell r="G149">
            <v>1553037.436</v>
          </cell>
        </row>
        <row r="150">
          <cell r="G150">
            <v>6733504.0010000002</v>
          </cell>
        </row>
        <row r="151">
          <cell r="G151">
            <v>79105.293000000005</v>
          </cell>
        </row>
        <row r="152">
          <cell r="G152">
            <v>1997021.82</v>
          </cell>
        </row>
        <row r="153">
          <cell r="G153">
            <v>2722297.4849999999</v>
          </cell>
        </row>
        <row r="154">
          <cell r="G154">
            <v>6914529.3600000003</v>
          </cell>
        </row>
        <row r="155">
          <cell r="G155">
            <v>20325742.368999999</v>
          </cell>
        </row>
        <row r="156">
          <cell r="G156">
            <v>2259023.5159999998</v>
          </cell>
        </row>
        <row r="157">
          <cell r="G157">
            <v>2351701.34</v>
          </cell>
        </row>
        <row r="158">
          <cell r="G158">
            <v>5073606.21</v>
          </cell>
        </row>
        <row r="159">
          <cell r="G159">
            <v>5676936.6390000004</v>
          </cell>
        </row>
        <row r="160">
          <cell r="G160">
            <v>2493542.06</v>
          </cell>
        </row>
        <row r="161">
          <cell r="G161">
            <v>5161655.33</v>
          </cell>
        </row>
        <row r="162">
          <cell r="G162">
            <v>2921118.409</v>
          </cell>
        </row>
        <row r="163">
          <cell r="G163">
            <v>140676.601</v>
          </cell>
        </row>
        <row r="164">
          <cell r="G164">
            <v>57733.03</v>
          </cell>
        </row>
        <row r="165">
          <cell r="G165">
            <v>3082315.73</v>
          </cell>
        </row>
        <row r="166">
          <cell r="G166">
            <v>1842496.42</v>
          </cell>
        </row>
        <row r="167">
          <cell r="G167">
            <v>9353232.8530000001</v>
          </cell>
        </row>
        <row r="168">
          <cell r="G168">
            <v>69415.523000000001</v>
          </cell>
        </row>
        <row r="169">
          <cell r="G169">
            <v>74418.62</v>
          </cell>
        </row>
        <row r="170">
          <cell r="G170">
            <v>132055.44</v>
          </cell>
        </row>
        <row r="171">
          <cell r="G171">
            <v>1814545.656</v>
          </cell>
        </row>
        <row r="172">
          <cell r="G172">
            <v>2259331.7420000001</v>
          </cell>
        </row>
        <row r="173">
          <cell r="G173">
            <v>2708377.301</v>
          </cell>
        </row>
        <row r="174">
          <cell r="G174">
            <v>2252662.59</v>
          </cell>
        </row>
        <row r="175">
          <cell r="G175">
            <v>2251467.804</v>
          </cell>
        </row>
        <row r="176">
          <cell r="G176">
            <v>901750.59</v>
          </cell>
        </row>
        <row r="177">
          <cell r="G177">
            <v>4056916.003</v>
          </cell>
        </row>
        <row r="178">
          <cell r="G178">
            <v>4519207.16</v>
          </cell>
        </row>
        <row r="179">
          <cell r="G179">
            <v>6363970.2740000002</v>
          </cell>
        </row>
        <row r="180">
          <cell r="G180">
            <v>11284105.300000001</v>
          </cell>
        </row>
        <row r="181">
          <cell r="G181">
            <v>71617.947</v>
          </cell>
        </row>
        <row r="182">
          <cell r="G182">
            <v>31970826.02</v>
          </cell>
        </row>
        <row r="183">
          <cell r="G183">
            <v>53734918.240000002</v>
          </cell>
        </row>
        <row r="184">
          <cell r="G184">
            <v>12527450.699999999</v>
          </cell>
        </row>
        <row r="185">
          <cell r="G185">
            <v>20939992.960000001</v>
          </cell>
        </row>
        <row r="186">
          <cell r="G186">
            <v>21240429.52</v>
          </cell>
        </row>
        <row r="187">
          <cell r="G187">
            <v>69855238.700000003</v>
          </cell>
        </row>
        <row r="188">
          <cell r="G188">
            <v>14917948.060000001</v>
          </cell>
        </row>
        <row r="189">
          <cell r="G189">
            <v>164361.78</v>
          </cell>
        </row>
        <row r="190">
          <cell r="G190">
            <v>91455086.959999993</v>
          </cell>
        </row>
        <row r="191">
          <cell r="G191">
            <v>49526204</v>
          </cell>
        </row>
        <row r="192">
          <cell r="G192">
            <v>3056268.97</v>
          </cell>
        </row>
        <row r="193">
          <cell r="G193">
            <v>76255186.260000005</v>
          </cell>
        </row>
        <row r="194">
          <cell r="G194">
            <v>47434435.380000003</v>
          </cell>
        </row>
        <row r="195">
          <cell r="G195">
            <v>16981335.579</v>
          </cell>
        </row>
        <row r="196">
          <cell r="G196">
            <v>21727957.960000001</v>
          </cell>
        </row>
        <row r="197">
          <cell r="G197">
            <v>100553123.13</v>
          </cell>
        </row>
        <row r="198">
          <cell r="G198">
            <v>14880998.49</v>
          </cell>
        </row>
        <row r="199">
          <cell r="G199">
            <v>7872521.46</v>
          </cell>
        </row>
        <row r="200">
          <cell r="G200">
            <v>79425600</v>
          </cell>
        </row>
        <row r="201">
          <cell r="G201">
            <v>107058.5</v>
          </cell>
        </row>
        <row r="203">
          <cell r="G203">
            <v>1855181.3570000001</v>
          </cell>
        </row>
        <row r="204">
          <cell r="G204">
            <v>928446.14</v>
          </cell>
        </row>
        <row r="205">
          <cell r="G205">
            <v>3719715.219</v>
          </cell>
        </row>
        <row r="206">
          <cell r="G206">
            <v>2456259.39</v>
          </cell>
        </row>
        <row r="207">
          <cell r="G207">
            <v>3501675.8139999998</v>
          </cell>
        </row>
        <row r="208">
          <cell r="G208">
            <v>1644945.1140000001</v>
          </cell>
        </row>
        <row r="209">
          <cell r="G209">
            <v>7585135.835</v>
          </cell>
        </row>
        <row r="210">
          <cell r="G210">
            <v>6310586.108</v>
          </cell>
        </row>
        <row r="211">
          <cell r="G211">
            <v>9540763.3650000002</v>
          </cell>
        </row>
        <row r="212">
          <cell r="G212">
            <v>8721638.2369999997</v>
          </cell>
        </row>
        <row r="213">
          <cell r="G213">
            <v>5033930.227</v>
          </cell>
        </row>
        <row r="214">
          <cell r="G214">
            <v>950353.01</v>
          </cell>
        </row>
        <row r="215">
          <cell r="G215">
            <v>13779364.463</v>
          </cell>
        </row>
        <row r="216">
          <cell r="G216">
            <v>6407888.7029999997</v>
          </cell>
        </row>
        <row r="217">
          <cell r="G217">
            <v>10720855.259</v>
          </cell>
        </row>
        <row r="218">
          <cell r="G218">
            <v>42969851.130000003</v>
          </cell>
        </row>
        <row r="219">
          <cell r="G219">
            <v>11525882.585999999</v>
          </cell>
        </row>
        <row r="220">
          <cell r="G220">
            <v>8001635.8880000003</v>
          </cell>
        </row>
        <row r="221">
          <cell r="G221">
            <v>17608692.449999999</v>
          </cell>
        </row>
        <row r="222">
          <cell r="G222">
            <v>14847863.184</v>
          </cell>
        </row>
        <row r="223">
          <cell r="G223">
            <v>11842596.325999999</v>
          </cell>
        </row>
        <row r="224">
          <cell r="G224">
            <v>2987357.56</v>
          </cell>
        </row>
        <row r="225">
          <cell r="G225">
            <v>750000</v>
          </cell>
        </row>
        <row r="226">
          <cell r="G226">
            <v>2447450.9610000001</v>
          </cell>
        </row>
        <row r="227">
          <cell r="G227">
            <v>6287821.1500000004</v>
          </cell>
        </row>
        <row r="228">
          <cell r="G228">
            <v>1683946.423</v>
          </cell>
        </row>
        <row r="229">
          <cell r="G229">
            <v>2277463.0010000002</v>
          </cell>
        </row>
        <row r="230">
          <cell r="G230">
            <v>7422191.1799999997</v>
          </cell>
        </row>
        <row r="232">
          <cell r="G232">
            <v>197629256.21900001</v>
          </cell>
        </row>
        <row r="233">
          <cell r="G233">
            <v>210465281.89399999</v>
          </cell>
        </row>
        <row r="234">
          <cell r="G234">
            <v>329382093.699</v>
          </cell>
        </row>
        <row r="236">
          <cell r="G236">
            <v>54518370.133000001</v>
          </cell>
        </row>
        <row r="238">
          <cell r="G238">
            <v>461308.77899999998</v>
          </cell>
        </row>
        <row r="239">
          <cell r="G239">
            <v>13118903.238</v>
          </cell>
        </row>
        <row r="240">
          <cell r="G240">
            <v>10413473.859999999</v>
          </cell>
        </row>
        <row r="241">
          <cell r="G241">
            <v>3608993.5580000002</v>
          </cell>
        </row>
        <row r="242">
          <cell r="G242">
            <v>19849990.452</v>
          </cell>
        </row>
        <row r="243">
          <cell r="G243">
            <v>25562644.241999999</v>
          </cell>
        </row>
        <row r="244">
          <cell r="G244">
            <v>11118312.969000001</v>
          </cell>
        </row>
        <row r="245">
          <cell r="G245">
            <v>28335358.473000001</v>
          </cell>
        </row>
        <row r="246">
          <cell r="G246">
            <v>12823445.321</v>
          </cell>
        </row>
        <row r="247">
          <cell r="G247">
            <v>10729933.539000001</v>
          </cell>
        </row>
        <row r="248">
          <cell r="G248">
            <v>16992563.752</v>
          </cell>
        </row>
        <row r="249">
          <cell r="G249">
            <v>25813248.392000001</v>
          </cell>
        </row>
        <row r="250">
          <cell r="G250">
            <v>54400817.872000001</v>
          </cell>
        </row>
        <row r="251">
          <cell r="G251">
            <v>27510189.848000001</v>
          </cell>
        </row>
        <row r="252">
          <cell r="G252">
            <v>4864656.8890000004</v>
          </cell>
        </row>
        <row r="253">
          <cell r="G253">
            <v>24073358.896000002</v>
          </cell>
        </row>
        <row r="254">
          <cell r="G254">
            <v>8465515.8340000007</v>
          </cell>
        </row>
        <row r="255">
          <cell r="G255">
            <v>11150909.049000001</v>
          </cell>
        </row>
        <row r="256">
          <cell r="G256">
            <v>50946623.630999997</v>
          </cell>
        </row>
        <row r="257">
          <cell r="G257">
            <v>4096066.514</v>
          </cell>
        </row>
        <row r="258">
          <cell r="G258">
            <v>65827067.817000002</v>
          </cell>
        </row>
        <row r="259">
          <cell r="G259">
            <v>50250301.935000002</v>
          </cell>
        </row>
        <row r="260">
          <cell r="G260">
            <v>48495616.164999999</v>
          </cell>
        </row>
        <row r="261">
          <cell r="G261">
            <v>30002144.265000001</v>
          </cell>
        </row>
        <row r="262">
          <cell r="G262">
            <v>39754760.148000002</v>
          </cell>
        </row>
        <row r="263">
          <cell r="G263">
            <v>13685184.741</v>
          </cell>
        </row>
        <row r="264">
          <cell r="G264">
            <v>39089964.828000002</v>
          </cell>
        </row>
        <row r="265">
          <cell r="G265">
            <v>7711625.7139999997</v>
          </cell>
        </row>
        <row r="266">
          <cell r="G266">
            <v>12910306.929</v>
          </cell>
        </row>
        <row r="267">
          <cell r="G267">
            <v>76215870.697999999</v>
          </cell>
        </row>
        <row r="268">
          <cell r="G268">
            <v>76215870.697999999</v>
          </cell>
        </row>
        <row r="269">
          <cell r="G269">
            <v>55398182.192000002</v>
          </cell>
        </row>
        <row r="270">
          <cell r="G270">
            <v>21135918.473000001</v>
          </cell>
        </row>
        <row r="271">
          <cell r="G271">
            <v>81197552.123999998</v>
          </cell>
        </row>
        <row r="272">
          <cell r="G272">
            <v>81197552.123999998</v>
          </cell>
        </row>
        <row r="273">
          <cell r="G273">
            <v>82737312.239999995</v>
          </cell>
        </row>
        <row r="274">
          <cell r="G274">
            <v>17701460.443</v>
          </cell>
        </row>
        <row r="275">
          <cell r="G275">
            <v>84718568.575000003</v>
          </cell>
        </row>
        <row r="276">
          <cell r="G276">
            <v>43342341.800999999</v>
          </cell>
        </row>
        <row r="277">
          <cell r="G277">
            <v>65772602.251999997</v>
          </cell>
        </row>
        <row r="278">
          <cell r="G278">
            <v>27500000</v>
          </cell>
        </row>
        <row r="279">
          <cell r="G279">
            <v>110693560.983</v>
          </cell>
        </row>
        <row r="280">
          <cell r="G280">
            <v>113726261.28399999</v>
          </cell>
        </row>
        <row r="281">
          <cell r="G281">
            <v>72858820.172999993</v>
          </cell>
        </row>
        <row r="282">
          <cell r="G282">
            <v>22610812.879000001</v>
          </cell>
        </row>
        <row r="283">
          <cell r="G283">
            <v>90929554.417999998</v>
          </cell>
        </row>
        <row r="284">
          <cell r="G284">
            <v>18988628.039999999</v>
          </cell>
        </row>
        <row r="285">
          <cell r="G285">
            <v>118977801.63600001</v>
          </cell>
        </row>
        <row r="286">
          <cell r="G286">
            <v>151748892.11300001</v>
          </cell>
        </row>
        <row r="287">
          <cell r="G287">
            <v>32902614.199999999</v>
          </cell>
        </row>
        <row r="288">
          <cell r="G288">
            <v>198274871.646</v>
          </cell>
        </row>
        <row r="289">
          <cell r="G289">
            <v>121436516.286</v>
          </cell>
        </row>
        <row r="290">
          <cell r="G290">
            <v>15365374.267999999</v>
          </cell>
        </row>
        <row r="291">
          <cell r="G291">
            <v>107299030.04700001</v>
          </cell>
        </row>
        <row r="292">
          <cell r="G292">
            <v>81002550.034999996</v>
          </cell>
        </row>
        <row r="293">
          <cell r="G293">
            <v>51422957.593000002</v>
          </cell>
        </row>
        <row r="294">
          <cell r="G294">
            <v>2380000</v>
          </cell>
        </row>
        <row r="295">
          <cell r="G295">
            <v>49549341.299000002</v>
          </cell>
        </row>
        <row r="296">
          <cell r="G296">
            <v>75250195.033000007</v>
          </cell>
        </row>
        <row r="297">
          <cell r="G297">
            <v>14391414.717</v>
          </cell>
        </row>
        <row r="298">
          <cell r="G298">
            <v>61061920.968000002</v>
          </cell>
        </row>
        <row r="299">
          <cell r="G299">
            <v>17200244.230999999</v>
          </cell>
        </row>
        <row r="300">
          <cell r="G300">
            <v>49795797.973999999</v>
          </cell>
        </row>
        <row r="301">
          <cell r="G301">
            <v>85483700.044</v>
          </cell>
        </row>
        <row r="302">
          <cell r="G302">
            <v>16787469.875</v>
          </cell>
        </row>
        <row r="303">
          <cell r="G303">
            <v>33365636.763999999</v>
          </cell>
        </row>
        <row r="304">
          <cell r="G304">
            <v>44148044.722000003</v>
          </cell>
        </row>
        <row r="305">
          <cell r="G305">
            <v>15730924.137</v>
          </cell>
        </row>
        <row r="306">
          <cell r="G306">
            <v>38186777.494999997</v>
          </cell>
        </row>
        <row r="307">
          <cell r="G307">
            <v>99110767.569999993</v>
          </cell>
        </row>
        <row r="308">
          <cell r="G308">
            <v>200000000</v>
          </cell>
        </row>
        <row r="309">
          <cell r="G309">
            <v>16665679.704</v>
          </cell>
        </row>
        <row r="310">
          <cell r="G310">
            <v>50000000</v>
          </cell>
        </row>
        <row r="311">
          <cell r="G311">
            <v>15500000</v>
          </cell>
        </row>
        <row r="312">
          <cell r="G312">
            <v>9830951.1400000006</v>
          </cell>
        </row>
        <row r="313">
          <cell r="G313">
            <v>125000000</v>
          </cell>
        </row>
        <row r="314">
          <cell r="G314">
            <v>14044668.41</v>
          </cell>
        </row>
        <row r="315">
          <cell r="G315">
            <v>28501774.109999999</v>
          </cell>
        </row>
        <row r="316">
          <cell r="G316">
            <v>10639507.378</v>
          </cell>
        </row>
        <row r="317">
          <cell r="G317">
            <v>10192577</v>
          </cell>
        </row>
        <row r="318">
          <cell r="G318">
            <v>7808112</v>
          </cell>
        </row>
        <row r="319">
          <cell r="G319">
            <v>54631666</v>
          </cell>
        </row>
        <row r="320">
          <cell r="G320">
            <v>41056666</v>
          </cell>
        </row>
        <row r="321">
          <cell r="G321">
            <v>118200000</v>
          </cell>
        </row>
        <row r="322">
          <cell r="G322">
            <v>10800000</v>
          </cell>
        </row>
        <row r="323">
          <cell r="G323">
            <v>126000000</v>
          </cell>
        </row>
        <row r="325">
          <cell r="G325">
            <v>6691515.0029999996</v>
          </cell>
        </row>
        <row r="326">
          <cell r="G326">
            <v>4695314.6909999996</v>
          </cell>
        </row>
        <row r="327">
          <cell r="G327">
            <v>2316117.9700000002</v>
          </cell>
        </row>
        <row r="329">
          <cell r="G329">
            <v>813910</v>
          </cell>
        </row>
        <row r="330">
          <cell r="G330">
            <v>1462500</v>
          </cell>
        </row>
        <row r="331">
          <cell r="G331">
            <v>351024.19</v>
          </cell>
        </row>
        <row r="332">
          <cell r="G332">
            <v>233430</v>
          </cell>
        </row>
        <row r="333">
          <cell r="G333">
            <v>306504.48</v>
          </cell>
        </row>
        <row r="334">
          <cell r="G334">
            <v>2293678.91</v>
          </cell>
        </row>
        <row r="335">
          <cell r="G335">
            <v>2666740</v>
          </cell>
        </row>
        <row r="336">
          <cell r="G336">
            <v>4000060</v>
          </cell>
        </row>
        <row r="337">
          <cell r="G337">
            <v>5598286.5199999996</v>
          </cell>
        </row>
        <row r="338">
          <cell r="G338">
            <v>5719620.7400000002</v>
          </cell>
        </row>
        <row r="339">
          <cell r="G339">
            <v>9500000</v>
          </cell>
        </row>
        <row r="340">
          <cell r="G340">
            <v>12819215.779999999</v>
          </cell>
        </row>
        <row r="341">
          <cell r="G341">
            <v>7138445.9000000004</v>
          </cell>
        </row>
        <row r="342">
          <cell r="G342">
            <v>14500500</v>
          </cell>
        </row>
        <row r="343">
          <cell r="G343">
            <v>18452696.629999999</v>
          </cell>
        </row>
        <row r="344">
          <cell r="G344">
            <v>4474500.18</v>
          </cell>
        </row>
      </sheetData>
      <sheetData sheetId="2">
        <row r="8">
          <cell r="F8">
            <v>719906143.63300002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8">
          <cell r="C8">
            <v>13964818.332551779</v>
          </cell>
        </row>
        <row r="9">
          <cell r="C9">
            <v>391851101.41636997</v>
          </cell>
        </row>
        <row r="10">
          <cell r="C10">
            <v>2344717073.6105595</v>
          </cell>
        </row>
        <row r="11">
          <cell r="C11">
            <v>131839954.01771</v>
          </cell>
        </row>
        <row r="12">
          <cell r="C12">
            <v>598353259.84981322</v>
          </cell>
        </row>
        <row r="13">
          <cell r="C13">
            <v>50437536.530193955</v>
          </cell>
        </row>
        <row r="14">
          <cell r="C14">
            <v>74538814.688579112</v>
          </cell>
        </row>
        <row r="15">
          <cell r="C15">
            <v>68385.314650147935</v>
          </cell>
        </row>
        <row r="16">
          <cell r="C16">
            <v>73460420.564772204</v>
          </cell>
        </row>
        <row r="17">
          <cell r="C17">
            <v>3118540158.4054575</v>
          </cell>
        </row>
        <row r="18">
          <cell r="C18">
            <v>2888319163.2849998</v>
          </cell>
        </row>
      </sheetData>
      <sheetData sheetId="1"/>
      <sheetData sheetId="2">
        <row r="10">
          <cell r="F10">
            <v>29549987.498</v>
          </cell>
        </row>
        <row r="14">
          <cell r="F14">
            <v>1605934.0649999999</v>
          </cell>
        </row>
        <row r="16">
          <cell r="F16">
            <v>9949845.0099999998</v>
          </cell>
        </row>
        <row r="18">
          <cell r="F18">
            <v>12851609.138</v>
          </cell>
        </row>
        <row r="20">
          <cell r="F20">
            <v>4724768.0599999996</v>
          </cell>
        </row>
        <row r="22">
          <cell r="F22">
            <v>1425909.1070000001</v>
          </cell>
        </row>
        <row r="25">
          <cell r="F25">
            <v>3337.26</v>
          </cell>
        </row>
        <row r="27">
          <cell r="F27">
            <v>5794852.5410000002</v>
          </cell>
        </row>
        <row r="30">
          <cell r="F30">
            <v>162083.57399999999</v>
          </cell>
        </row>
        <row r="32">
          <cell r="F32">
            <v>2358943.202</v>
          </cell>
        </row>
        <row r="35">
          <cell r="F35">
            <v>251171586.197</v>
          </cell>
        </row>
        <row r="38">
          <cell r="F38">
            <v>22170419.390000001</v>
          </cell>
        </row>
        <row r="41">
          <cell r="F41">
            <v>32680888.162999999</v>
          </cell>
        </row>
        <row r="50">
          <cell r="F50">
            <v>4747287.59</v>
          </cell>
        </row>
        <row r="54">
          <cell r="F54">
            <v>22967246.850000001</v>
          </cell>
        </row>
        <row r="61">
          <cell r="F61">
            <v>3299507.54</v>
          </cell>
        </row>
        <row r="67">
          <cell r="F67">
            <v>21650276.421</v>
          </cell>
        </row>
        <row r="68">
          <cell r="F68">
            <v>197212190.03299999</v>
          </cell>
        </row>
        <row r="89">
          <cell r="F89">
            <v>2179163.7680000002</v>
          </cell>
        </row>
        <row r="91">
          <cell r="F91">
            <v>11033805.09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D"/>
      <sheetName val="Project Loan Disbursment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641B-67A0-4595-A5D9-A5F0E80B1E70}">
  <dimension ref="A1:S58"/>
  <sheetViews>
    <sheetView topLeftCell="B1" zoomScaleNormal="100" workbookViewId="0">
      <pane ySplit="2" topLeftCell="A24" activePane="bottomLeft" state="frozen"/>
      <selection pane="bottomLeft" activeCell="I15" sqref="I15"/>
    </sheetView>
  </sheetViews>
  <sheetFormatPr defaultRowHeight="14.4" x14ac:dyDescent="0.55000000000000004"/>
  <cols>
    <col min="1" max="1" width="21.7890625" style="16" bestFit="1" customWidth="1"/>
    <col min="2" max="2" width="13.7890625" style="16" bestFit="1" customWidth="1"/>
    <col min="3" max="3" width="9.89453125" style="16" bestFit="1" customWidth="1"/>
    <col min="4" max="4" width="10.26171875" style="3" bestFit="1" customWidth="1"/>
    <col min="5" max="6" width="8.5234375" style="3" customWidth="1"/>
    <col min="7" max="11" width="9.3671875" style="3" customWidth="1"/>
    <col min="12" max="12" width="9.3671875" style="42" customWidth="1"/>
    <col min="13" max="14" width="9.3671875" style="3" customWidth="1"/>
    <col min="15" max="15" width="8.7890625" style="3" customWidth="1"/>
    <col min="16" max="16" width="9.3671875" style="3" customWidth="1"/>
    <col min="17" max="18" width="9.3671875" style="3" bestFit="1" customWidth="1"/>
    <col min="19" max="19" width="9.3671875" bestFit="1" customWidth="1"/>
  </cols>
  <sheetData>
    <row r="1" spans="1:19" x14ac:dyDescent="0.55000000000000004">
      <c r="A1" s="85" t="s">
        <v>99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s="25" customFormat="1" x14ac:dyDescent="0.55000000000000004">
      <c r="A2" s="22" t="s">
        <v>58</v>
      </c>
      <c r="B2" s="22" t="s">
        <v>54</v>
      </c>
      <c r="C2" s="22" t="s">
        <v>59</v>
      </c>
      <c r="D2" s="4" t="s">
        <v>53</v>
      </c>
      <c r="E2" s="4">
        <v>2017</v>
      </c>
      <c r="F2" s="4">
        <v>2018</v>
      </c>
      <c r="G2" s="4">
        <v>2019</v>
      </c>
      <c r="H2" s="4">
        <v>2020</v>
      </c>
      <c r="I2" s="4">
        <v>2021</v>
      </c>
      <c r="J2" s="4">
        <v>2022</v>
      </c>
      <c r="K2" s="4">
        <v>2023</v>
      </c>
      <c r="L2" s="4">
        <v>2024</v>
      </c>
      <c r="M2" s="4">
        <v>2025</v>
      </c>
      <c r="N2" s="33">
        <v>46203</v>
      </c>
      <c r="O2" s="4">
        <v>2026</v>
      </c>
      <c r="P2" s="4">
        <v>2027</v>
      </c>
      <c r="Q2" s="4">
        <v>2028</v>
      </c>
      <c r="R2" s="4">
        <v>2029</v>
      </c>
      <c r="S2" s="4">
        <v>2030</v>
      </c>
    </row>
    <row r="3" spans="1:19" x14ac:dyDescent="0.55000000000000004">
      <c r="A3" s="30" t="s">
        <v>13</v>
      </c>
      <c r="B3" s="17" t="s">
        <v>55</v>
      </c>
      <c r="C3" s="19" t="s">
        <v>60</v>
      </c>
      <c r="D3" s="24" t="s">
        <v>62</v>
      </c>
      <c r="E3" s="20">
        <v>0</v>
      </c>
      <c r="F3" s="20">
        <v>0</v>
      </c>
      <c r="G3" s="20">
        <v>0</v>
      </c>
      <c r="H3" s="20">
        <v>0</v>
      </c>
      <c r="I3" s="20">
        <v>0</v>
      </c>
      <c r="J3" s="20">
        <v>0</v>
      </c>
      <c r="K3" s="20">
        <v>0</v>
      </c>
      <c r="L3" s="20">
        <v>0</v>
      </c>
      <c r="M3" s="20">
        <v>0</v>
      </c>
      <c r="N3" s="11">
        <v>3.0710666705054996</v>
      </c>
      <c r="O3" s="11">
        <v>8.8385639304945798</v>
      </c>
      <c r="P3" s="11">
        <v>12.618652354999998</v>
      </c>
      <c r="Q3" s="11">
        <v>15.760701860666666</v>
      </c>
      <c r="R3" s="11">
        <v>32.749841574557138</v>
      </c>
      <c r="S3" s="11">
        <v>35.416210623890478</v>
      </c>
    </row>
    <row r="4" spans="1:19" x14ac:dyDescent="0.55000000000000004">
      <c r="A4" s="30" t="s">
        <v>47</v>
      </c>
      <c r="B4" s="17" t="s">
        <v>55</v>
      </c>
      <c r="C4" s="19" t="s">
        <v>60</v>
      </c>
      <c r="D4" s="24" t="s">
        <v>62</v>
      </c>
      <c r="E4" s="20">
        <v>0.11924833472634597</v>
      </c>
      <c r="F4" s="20">
        <v>0.1192476827950322</v>
      </c>
      <c r="G4" s="20">
        <v>0.11924616674400525</v>
      </c>
      <c r="H4" s="20">
        <v>0.11924858392535677</v>
      </c>
      <c r="I4" s="20">
        <v>0.11924858724367435</v>
      </c>
      <c r="J4" s="20">
        <v>0.11924858796533436</v>
      </c>
      <c r="K4" s="20">
        <v>0.11925346464540906</v>
      </c>
      <c r="L4" s="20">
        <v>0.11925020167172862</v>
      </c>
      <c r="M4" s="20">
        <v>0.11925514419219858</v>
      </c>
      <c r="N4" s="11">
        <v>5.962246008627875E-2</v>
      </c>
      <c r="O4" s="11">
        <v>0.61933270299999998</v>
      </c>
      <c r="P4" s="11">
        <v>1.1193982110191927</v>
      </c>
      <c r="Q4" s="11">
        <v>1.1193957880383854</v>
      </c>
      <c r="R4" s="11">
        <v>1.1193957880383854</v>
      </c>
      <c r="S4" s="11">
        <v>2.7862460397890518</v>
      </c>
    </row>
    <row r="5" spans="1:19" x14ac:dyDescent="0.55000000000000004">
      <c r="A5" s="51" t="s">
        <v>40</v>
      </c>
      <c r="B5" s="17" t="s">
        <v>55</v>
      </c>
      <c r="C5" s="19" t="s">
        <v>60</v>
      </c>
      <c r="D5" s="24" t="s">
        <v>62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</row>
    <row r="6" spans="1:19" x14ac:dyDescent="0.55000000000000004">
      <c r="A6" s="30" t="s">
        <v>14</v>
      </c>
      <c r="B6" s="17" t="s">
        <v>55</v>
      </c>
      <c r="C6" s="19" t="s">
        <v>60</v>
      </c>
      <c r="D6" s="24" t="s">
        <v>62</v>
      </c>
      <c r="E6" s="20">
        <v>2.1703869644208433</v>
      </c>
      <c r="F6" s="20">
        <v>2.2251892457677958</v>
      </c>
      <c r="G6" s="20">
        <v>2.1432713784694792</v>
      </c>
      <c r="H6" s="20">
        <v>10.10801712779193</v>
      </c>
      <c r="I6" s="20">
        <v>10.779052810949556</v>
      </c>
      <c r="J6" s="20">
        <v>10.491113152341176</v>
      </c>
      <c r="K6" s="20">
        <v>9.8796326689619782</v>
      </c>
      <c r="L6" s="20">
        <v>20.130968726287762</v>
      </c>
      <c r="M6" s="20">
        <v>20.03615369397324</v>
      </c>
      <c r="N6" s="11">
        <v>12.343120104896023</v>
      </c>
      <c r="O6" s="11">
        <v>24.007025172999999</v>
      </c>
      <c r="P6" s="11">
        <v>24.007025172999999</v>
      </c>
      <c r="Q6" s="11">
        <v>23.708737943999999</v>
      </c>
      <c r="R6" s="11">
        <v>40.837619283752517</v>
      </c>
      <c r="S6" s="11">
        <v>39.822011830611366</v>
      </c>
    </row>
    <row r="7" spans="1:19" x14ac:dyDescent="0.55000000000000004">
      <c r="A7" s="30" t="s">
        <v>16</v>
      </c>
      <c r="B7" s="17" t="s">
        <v>55</v>
      </c>
      <c r="C7" s="19" t="s">
        <v>60</v>
      </c>
      <c r="D7" s="24" t="s">
        <v>62</v>
      </c>
      <c r="E7" s="20">
        <v>5.16129032</v>
      </c>
      <c r="F7" s="20">
        <v>5.16129032</v>
      </c>
      <c r="G7" s="20">
        <v>5.16129032</v>
      </c>
      <c r="H7" s="20">
        <v>12.88774184</v>
      </c>
      <c r="I7" s="20">
        <v>12.904056880000001</v>
      </c>
      <c r="J7" s="20">
        <v>9.0345541500000017</v>
      </c>
      <c r="K7" s="20">
        <v>5.1619741499999998</v>
      </c>
      <c r="L7" s="20">
        <v>5.4636683999999995</v>
      </c>
      <c r="M7" s="20">
        <v>12.1673347</v>
      </c>
      <c r="N7" s="11">
        <v>6.6078623400000005</v>
      </c>
      <c r="O7" s="11">
        <v>13.040783651666667</v>
      </c>
      <c r="P7" s="11">
        <v>13.801381428666666</v>
      </c>
      <c r="Q7" s="11">
        <v>12.479934937333335</v>
      </c>
      <c r="R7" s="11">
        <v>11.834772927333333</v>
      </c>
      <c r="S7" s="11">
        <v>11.189612357333333</v>
      </c>
    </row>
    <row r="8" spans="1:19" x14ac:dyDescent="0.55000000000000004">
      <c r="A8" s="30" t="s">
        <v>17</v>
      </c>
      <c r="B8" s="17" t="s">
        <v>55</v>
      </c>
      <c r="C8" s="19" t="s">
        <v>60</v>
      </c>
      <c r="D8" s="24" t="s">
        <v>62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1.5980339049999999</v>
      </c>
    </row>
    <row r="9" spans="1:19" x14ac:dyDescent="0.55000000000000004">
      <c r="A9" s="30" t="s">
        <v>52</v>
      </c>
      <c r="B9" s="17" t="s">
        <v>55</v>
      </c>
      <c r="C9" s="19" t="s">
        <v>60</v>
      </c>
      <c r="D9" s="24" t="s">
        <v>62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11"/>
      <c r="O9" s="11">
        <v>0</v>
      </c>
      <c r="P9" s="11">
        <v>0</v>
      </c>
      <c r="Q9" s="11">
        <v>0</v>
      </c>
      <c r="R9" s="11">
        <v>0</v>
      </c>
      <c r="S9" s="11">
        <v>0</v>
      </c>
    </row>
    <row r="10" spans="1:19" x14ac:dyDescent="0.55000000000000004">
      <c r="A10" s="30" t="s">
        <v>23</v>
      </c>
      <c r="B10" s="17" t="s">
        <v>55</v>
      </c>
      <c r="C10" s="19" t="s">
        <v>60</v>
      </c>
      <c r="D10" s="24" t="s">
        <v>62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11">
        <v>0</v>
      </c>
      <c r="O10" s="11">
        <v>0.72064222300000003</v>
      </c>
      <c r="P10" s="11">
        <v>1.5027289290000001</v>
      </c>
      <c r="Q10" s="11">
        <v>3.273194847916304</v>
      </c>
      <c r="R10" s="11">
        <v>4.4107198049163046</v>
      </c>
      <c r="S10" s="11">
        <v>5.548077423916304</v>
      </c>
    </row>
    <row r="11" spans="1:19" x14ac:dyDescent="0.55000000000000004">
      <c r="A11" s="30" t="s">
        <v>20</v>
      </c>
      <c r="B11" s="17" t="s">
        <v>55</v>
      </c>
      <c r="C11" s="19" t="s">
        <v>60</v>
      </c>
      <c r="D11" s="24" t="s">
        <v>62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</row>
    <row r="12" spans="1:19" x14ac:dyDescent="0.55000000000000004">
      <c r="A12" s="30" t="s">
        <v>48</v>
      </c>
      <c r="B12" s="17" t="s">
        <v>55</v>
      </c>
      <c r="C12" s="19" t="s">
        <v>60</v>
      </c>
      <c r="D12" s="24" t="s">
        <v>62</v>
      </c>
      <c r="E12" s="20">
        <v>1.1686269899999999</v>
      </c>
      <c r="F12" s="20">
        <v>1.17441598</v>
      </c>
      <c r="G12" s="20">
        <v>2.7740464600000001</v>
      </c>
      <c r="H12" s="20">
        <v>2.4445484400000002</v>
      </c>
      <c r="I12" s="20">
        <v>2.7925551899999999</v>
      </c>
      <c r="J12" s="20">
        <v>3.3879497499999998</v>
      </c>
      <c r="K12" s="20">
        <v>3.6300361699999999</v>
      </c>
      <c r="L12" s="20">
        <v>4.3656506199999994</v>
      </c>
      <c r="M12" s="20">
        <v>4.3679952807261264</v>
      </c>
      <c r="N12" s="11">
        <v>2.2398547257171355</v>
      </c>
      <c r="O12" s="11">
        <v>4.3615051840237191</v>
      </c>
      <c r="P12" s="11">
        <v>4.3632591802885763</v>
      </c>
      <c r="Q12" s="11">
        <v>4.374227636577154</v>
      </c>
      <c r="R12" s="11">
        <v>4.374227636577154</v>
      </c>
      <c r="S12" s="11">
        <v>4.8652541255215196</v>
      </c>
    </row>
    <row r="13" spans="1:19" x14ac:dyDescent="0.55000000000000004">
      <c r="A13" s="30" t="s">
        <v>49</v>
      </c>
      <c r="B13" s="17" t="s">
        <v>55</v>
      </c>
      <c r="C13" s="19" t="s">
        <v>60</v>
      </c>
      <c r="D13" s="24" t="s">
        <v>62</v>
      </c>
      <c r="E13" s="20">
        <v>1.72518536</v>
      </c>
      <c r="F13" s="20">
        <v>2.6758628899999999</v>
      </c>
      <c r="G13" s="20">
        <v>2.1577813300000002</v>
      </c>
      <c r="H13" s="20">
        <v>2.2625856199999999</v>
      </c>
      <c r="I13" s="20">
        <v>3.0166551200000002</v>
      </c>
      <c r="J13" s="20">
        <v>3.3401685100000003</v>
      </c>
      <c r="K13" s="20">
        <v>3.6678071600000002</v>
      </c>
      <c r="L13" s="20">
        <v>4.0099190600000005</v>
      </c>
      <c r="M13" s="20">
        <v>5.6591176950888737</v>
      </c>
      <c r="N13" s="11">
        <v>2.517958168736778</v>
      </c>
      <c r="O13" s="11">
        <v>4.9682816353673562</v>
      </c>
      <c r="P13" s="11">
        <v>4.9521063948660178</v>
      </c>
      <c r="Q13" s="11">
        <v>5.9626740043777415</v>
      </c>
      <c r="R13" s="11">
        <v>7.1289269170234482</v>
      </c>
      <c r="S13" s="11">
        <v>7.1289269170234482</v>
      </c>
    </row>
    <row r="14" spans="1:19" x14ac:dyDescent="0.55000000000000004">
      <c r="A14" s="30" t="s">
        <v>38</v>
      </c>
      <c r="B14" s="17" t="s">
        <v>55</v>
      </c>
      <c r="C14" s="19" t="s">
        <v>60</v>
      </c>
      <c r="D14" s="24" t="s">
        <v>62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</row>
    <row r="15" spans="1:19" x14ac:dyDescent="0.55000000000000004">
      <c r="A15" s="30" t="s">
        <v>41</v>
      </c>
      <c r="B15" s="17" t="s">
        <v>55</v>
      </c>
      <c r="C15" s="19" t="s">
        <v>60</v>
      </c>
      <c r="D15" s="24" t="s">
        <v>62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</row>
    <row r="16" spans="1:19" x14ac:dyDescent="0.55000000000000004">
      <c r="A16" s="30" t="s">
        <v>39</v>
      </c>
      <c r="B16" s="17" t="s">
        <v>55</v>
      </c>
      <c r="C16" s="19" t="s">
        <v>60</v>
      </c>
      <c r="D16" s="24" t="s">
        <v>62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11">
        <v>0</v>
      </c>
      <c r="O16" s="11">
        <v>1.4772990449999999</v>
      </c>
      <c r="P16" s="11">
        <v>2.9588315125135556</v>
      </c>
      <c r="Q16" s="11">
        <v>2.9630649350271114</v>
      </c>
      <c r="R16" s="11">
        <v>2.9630649350271114</v>
      </c>
      <c r="S16" s="11">
        <v>2.9630649350271114</v>
      </c>
    </row>
    <row r="17" spans="1:19" x14ac:dyDescent="0.55000000000000004">
      <c r="A17" s="21" t="s">
        <v>13</v>
      </c>
      <c r="B17" s="17" t="s">
        <v>55</v>
      </c>
      <c r="C17" s="19" t="s">
        <v>61</v>
      </c>
      <c r="D17" s="24" t="s">
        <v>62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0.39417184491160184</v>
      </c>
      <c r="K17" s="20">
        <v>1.8856338629464515</v>
      </c>
      <c r="L17" s="20">
        <v>4.3291495489988678</v>
      </c>
      <c r="M17" s="20">
        <v>3.7649625401075451</v>
      </c>
      <c r="N17" s="11">
        <v>0.97926978383816277</v>
      </c>
      <c r="O17" s="11">
        <v>5.0019583091145492</v>
      </c>
      <c r="P17" s="11">
        <v>4.5289002661124131</v>
      </c>
      <c r="Q17" s="11">
        <v>3.7535642582194471</v>
      </c>
      <c r="R17" s="11">
        <v>4.98471928022414</v>
      </c>
      <c r="S17" s="11">
        <v>3.1258083302296282</v>
      </c>
    </row>
    <row r="18" spans="1:19" x14ac:dyDescent="0.55000000000000004">
      <c r="A18" s="21" t="s">
        <v>47</v>
      </c>
      <c r="B18" s="17" t="s">
        <v>55</v>
      </c>
      <c r="C18" s="19" t="s">
        <v>61</v>
      </c>
      <c r="D18" s="24" t="s">
        <v>62</v>
      </c>
      <c r="E18" s="20">
        <v>2.5825615273654019E-2</v>
      </c>
      <c r="F18" s="20">
        <v>2.4814507204967789E-2</v>
      </c>
      <c r="G18" s="20">
        <v>2.3675860368452439E-2</v>
      </c>
      <c r="H18" s="20">
        <v>2.2566896056113353E-2</v>
      </c>
      <c r="I18" s="20">
        <v>2.1515412756325659E-2</v>
      </c>
      <c r="J18" s="20">
        <v>2.0444762034665644E-2</v>
      </c>
      <c r="K18" s="20">
        <v>5.0145425354590933E-2</v>
      </c>
      <c r="L18" s="20">
        <v>0.13223005832827137</v>
      </c>
      <c r="M18" s="20">
        <v>0.22208706580780138</v>
      </c>
      <c r="N18" s="11">
        <v>0.12996385991372125</v>
      </c>
      <c r="O18" s="11">
        <v>0.3655126125867067</v>
      </c>
      <c r="P18" s="11">
        <v>0.41004971011241292</v>
      </c>
      <c r="Q18" s="11">
        <v>0.44671343421944676</v>
      </c>
      <c r="R18" s="11">
        <v>0.52172937722413959</v>
      </c>
      <c r="S18" s="11">
        <v>0.61312414122962833</v>
      </c>
    </row>
    <row r="19" spans="1:19" x14ac:dyDescent="0.55000000000000004">
      <c r="A19" s="21" t="s">
        <v>40</v>
      </c>
      <c r="B19" s="17" t="s">
        <v>55</v>
      </c>
      <c r="C19" s="19" t="s">
        <v>61</v>
      </c>
      <c r="D19" s="24" t="s">
        <v>62</v>
      </c>
      <c r="E19" s="20"/>
      <c r="F19" s="20"/>
      <c r="G19" s="20"/>
      <c r="H19" s="20"/>
      <c r="I19" s="20"/>
      <c r="J19" s="20"/>
      <c r="K19" s="20"/>
      <c r="L19" s="20"/>
      <c r="M19" s="20">
        <v>1.0000979504779228</v>
      </c>
      <c r="N19" s="11">
        <v>0.66164187499999993</v>
      </c>
      <c r="O19" s="11">
        <v>1.715500143563752</v>
      </c>
      <c r="P19" s="11">
        <v>1.3368125</v>
      </c>
      <c r="Q19" s="11">
        <v>1.3404750000000001</v>
      </c>
      <c r="R19" s="11">
        <v>1.3368125</v>
      </c>
      <c r="S19" s="11">
        <v>1.3368125</v>
      </c>
    </row>
    <row r="20" spans="1:19" x14ac:dyDescent="0.55000000000000004">
      <c r="A20" s="21" t="s">
        <v>14</v>
      </c>
      <c r="B20" s="17" t="s">
        <v>55</v>
      </c>
      <c r="C20" s="19" t="s">
        <v>61</v>
      </c>
      <c r="D20" s="24" t="s">
        <v>62</v>
      </c>
      <c r="E20" s="20">
        <v>2.4015054908768323</v>
      </c>
      <c r="F20" s="20">
        <v>2.8277880440764527</v>
      </c>
      <c r="G20" s="20">
        <v>3.5228258160687047</v>
      </c>
      <c r="H20" s="20">
        <v>4.4902005769887916</v>
      </c>
      <c r="I20" s="20">
        <v>5.0084869599367039</v>
      </c>
      <c r="J20" s="20">
        <v>6.3782978815093792</v>
      </c>
      <c r="K20" s="20">
        <v>7.284472511986225</v>
      </c>
      <c r="L20" s="20">
        <v>7.3926416126945931</v>
      </c>
      <c r="M20" s="20">
        <v>7.5642334119008137</v>
      </c>
      <c r="N20" s="11">
        <v>3.400328338740231</v>
      </c>
      <c r="O20" s="11">
        <v>7.4258410430162707</v>
      </c>
      <c r="P20" s="11">
        <v>7.824694894423585</v>
      </c>
      <c r="Q20" s="11">
        <v>8.0546181010177982</v>
      </c>
      <c r="R20" s="11">
        <v>8.0955474026774219</v>
      </c>
      <c r="S20" s="11">
        <v>7.8139767312117367</v>
      </c>
    </row>
    <row r="21" spans="1:19" x14ac:dyDescent="0.55000000000000004">
      <c r="A21" s="21" t="s">
        <v>16</v>
      </c>
      <c r="B21" s="17" t="s">
        <v>55</v>
      </c>
      <c r="C21" s="19" t="s">
        <v>61</v>
      </c>
      <c r="D21" s="24" t="s">
        <v>62</v>
      </c>
      <c r="E21" s="20">
        <v>2.02506787</v>
      </c>
      <c r="F21" s="20">
        <v>1.3604298800000001</v>
      </c>
      <c r="G21" s="20">
        <v>1.4350963899999998</v>
      </c>
      <c r="H21" s="20">
        <v>1.3752154300000001</v>
      </c>
      <c r="I21" s="20">
        <v>1.1645445899999998</v>
      </c>
      <c r="J21" s="20">
        <v>1.0798132599999999</v>
      </c>
      <c r="K21" s="20">
        <v>1.32908406</v>
      </c>
      <c r="L21" s="20">
        <v>1.3431503500000002</v>
      </c>
      <c r="M21" s="20">
        <v>1.40090162</v>
      </c>
      <c r="N21" s="11">
        <v>0.68362075</v>
      </c>
      <c r="O21" s="11">
        <v>1.4271463910912268</v>
      </c>
      <c r="P21" s="11">
        <v>1.2984270490000001</v>
      </c>
      <c r="Q21" s="11">
        <v>1.020423619</v>
      </c>
      <c r="R21" s="11">
        <v>0.95804795473750004</v>
      </c>
      <c r="S21" s="11">
        <v>0.95480933805000001</v>
      </c>
    </row>
    <row r="22" spans="1:19" x14ac:dyDescent="0.55000000000000004">
      <c r="A22" s="21" t="s">
        <v>17</v>
      </c>
      <c r="B22" s="17" t="s">
        <v>55</v>
      </c>
      <c r="C22" s="19" t="s">
        <v>61</v>
      </c>
      <c r="D22" s="24" t="s">
        <v>62</v>
      </c>
      <c r="E22" s="20">
        <v>0</v>
      </c>
      <c r="F22" s="20">
        <v>0</v>
      </c>
      <c r="G22" s="20">
        <v>2.9452999999999999E-4</v>
      </c>
      <c r="H22" s="20">
        <v>5.3288999999999995E-4</v>
      </c>
      <c r="I22" s="20">
        <v>1.2829014591356125E-3</v>
      </c>
      <c r="J22" s="20">
        <v>0</v>
      </c>
      <c r="K22" s="20">
        <v>2.5626053443060315E-3</v>
      </c>
      <c r="L22" s="20">
        <v>2.7890200000000001E-3</v>
      </c>
      <c r="M22" s="20">
        <v>3.1136141247361956E-3</v>
      </c>
      <c r="N22" s="11">
        <v>2.0871900000000001E-3</v>
      </c>
      <c r="O22" s="11">
        <v>5.9305563415553222E-2</v>
      </c>
      <c r="P22" s="11">
        <v>9.7753806072423399E-3</v>
      </c>
      <c r="Q22" s="11">
        <v>1.3719697592546345E-2</v>
      </c>
      <c r="R22" s="11">
        <v>1.8488891951013352E-2</v>
      </c>
      <c r="S22" s="11">
        <v>2.9592549646719816E-2</v>
      </c>
    </row>
    <row r="23" spans="1:19" x14ac:dyDescent="0.55000000000000004">
      <c r="A23" s="21" t="s">
        <v>52</v>
      </c>
      <c r="B23" s="17" t="s">
        <v>55</v>
      </c>
      <c r="C23" s="19" t="s">
        <v>61</v>
      </c>
      <c r="D23" s="24" t="s">
        <v>62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</row>
    <row r="24" spans="1:19" x14ac:dyDescent="0.55000000000000004">
      <c r="A24" s="21" t="s">
        <v>23</v>
      </c>
      <c r="B24" s="17" t="s">
        <v>55</v>
      </c>
      <c r="C24" s="19" t="s">
        <v>61</v>
      </c>
      <c r="D24" s="24" t="s">
        <v>62</v>
      </c>
      <c r="E24" s="20">
        <v>0</v>
      </c>
      <c r="F24" s="20">
        <v>4.0540386759914881E-4</v>
      </c>
      <c r="G24" s="20">
        <v>2.0513333503218438E-3</v>
      </c>
      <c r="H24" s="20">
        <v>6.5389244793553807E-3</v>
      </c>
      <c r="I24" s="20">
        <v>1.0828823958451047E-2</v>
      </c>
      <c r="J24" s="20">
        <v>1.2561486002367913E-2</v>
      </c>
      <c r="K24" s="20">
        <v>1.339520855453945E-2</v>
      </c>
      <c r="L24" s="20">
        <v>4.5759515273163687E-2</v>
      </c>
      <c r="M24" s="20">
        <v>0.13139357047900294</v>
      </c>
      <c r="N24" s="11">
        <v>9.4329679789857429E-2</v>
      </c>
      <c r="O24" s="11">
        <v>0.18029063100617479</v>
      </c>
      <c r="P24" s="11">
        <v>0.21073616603457879</v>
      </c>
      <c r="Q24" s="11">
        <v>0.21234235410065472</v>
      </c>
      <c r="R24" s="11">
        <v>0.21311314740774892</v>
      </c>
      <c r="S24" s="11">
        <v>0.21367332840774894</v>
      </c>
    </row>
    <row r="25" spans="1:19" x14ac:dyDescent="0.55000000000000004">
      <c r="A25" s="21" t="s">
        <v>20</v>
      </c>
      <c r="B25" s="17" t="s">
        <v>55</v>
      </c>
      <c r="C25" s="19" t="s">
        <v>61</v>
      </c>
      <c r="D25" s="24" t="s">
        <v>62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1.5787236357785511E-4</v>
      </c>
      <c r="L25" s="20">
        <v>6.8105655854409052E-4</v>
      </c>
      <c r="M25" s="20">
        <v>7.4750837850518013E-4</v>
      </c>
      <c r="N25" s="11">
        <v>3.8695455949999994E-4</v>
      </c>
      <c r="O25" s="11">
        <v>6.0388919773287496E-2</v>
      </c>
      <c r="P25" s="11">
        <v>8.607706037509279E-4</v>
      </c>
      <c r="Q25" s="11">
        <v>8.607706037509279E-4</v>
      </c>
      <c r="R25" s="11">
        <v>8.607706037509279E-4</v>
      </c>
      <c r="S25" s="11">
        <v>8.607706037509279E-4</v>
      </c>
    </row>
    <row r="26" spans="1:19" x14ac:dyDescent="0.55000000000000004">
      <c r="A26" s="21" t="s">
        <v>48</v>
      </c>
      <c r="B26" s="17" t="s">
        <v>55</v>
      </c>
      <c r="C26" s="19" t="s">
        <v>61</v>
      </c>
      <c r="D26" s="24" t="s">
        <v>62</v>
      </c>
      <c r="E26" s="20">
        <v>0.99054068000000006</v>
      </c>
      <c r="F26" s="20">
        <v>0.93180085999999995</v>
      </c>
      <c r="G26" s="20">
        <v>0.88348006000000001</v>
      </c>
      <c r="H26" s="20">
        <v>0.98794936000000011</v>
      </c>
      <c r="I26" s="20">
        <v>1.1045659699999999</v>
      </c>
      <c r="J26" s="20">
        <v>1.1371054199999999</v>
      </c>
      <c r="K26" s="20">
        <v>1.1416871499999999</v>
      </c>
      <c r="L26" s="20">
        <v>1.1091408200000001</v>
      </c>
      <c r="M26" s="20">
        <v>1.0715855892738735</v>
      </c>
      <c r="N26" s="11">
        <v>0.57213459428286451</v>
      </c>
      <c r="O26" s="11">
        <v>1.1466597355767116</v>
      </c>
      <c r="P26" s="11">
        <v>1.1836323045700585</v>
      </c>
      <c r="Q26" s="11">
        <v>1.1818512601397653</v>
      </c>
      <c r="R26" s="11">
        <v>1.1123716481397652</v>
      </c>
      <c r="S26" s="11">
        <v>1.0428920341397654</v>
      </c>
    </row>
    <row r="27" spans="1:19" x14ac:dyDescent="0.55000000000000004">
      <c r="A27" s="21" t="s">
        <v>49</v>
      </c>
      <c r="B27" s="17" t="s">
        <v>55</v>
      </c>
      <c r="C27" s="19" t="s">
        <v>61</v>
      </c>
      <c r="D27" s="24" t="s">
        <v>62</v>
      </c>
      <c r="E27" s="20">
        <v>0.61521180000000009</v>
      </c>
      <c r="F27" s="20">
        <v>0.86219345000000003</v>
      </c>
      <c r="G27" s="20">
        <v>0.79215877999999995</v>
      </c>
      <c r="H27" s="20">
        <v>0.78243471000000009</v>
      </c>
      <c r="I27" s="20">
        <v>0.95162643000000002</v>
      </c>
      <c r="J27" s="20">
        <v>0.97289205000000001</v>
      </c>
      <c r="K27" s="20">
        <v>0.94308228999999999</v>
      </c>
      <c r="L27" s="20">
        <v>0.95572724000000009</v>
      </c>
      <c r="M27" s="20">
        <v>1.0546719349111264</v>
      </c>
      <c r="N27" s="11">
        <v>0.45791655126322189</v>
      </c>
      <c r="O27" s="11">
        <v>0.97390242990609188</v>
      </c>
      <c r="P27" s="11">
        <v>1.0122959521658494</v>
      </c>
      <c r="Q27" s="11">
        <v>1.0371555261288008</v>
      </c>
      <c r="R27" s="11">
        <v>1.0606222930917519</v>
      </c>
      <c r="S27" s="11">
        <v>1.0998054421044043</v>
      </c>
    </row>
    <row r="28" spans="1:19" x14ac:dyDescent="0.55000000000000004">
      <c r="A28" s="21" t="s">
        <v>38</v>
      </c>
      <c r="B28" s="17" t="s">
        <v>55</v>
      </c>
      <c r="C28" s="19" t="s">
        <v>61</v>
      </c>
      <c r="D28" s="24" t="s">
        <v>62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6.0927173840418382E-2</v>
      </c>
      <c r="K28" s="20">
        <v>0</v>
      </c>
      <c r="L28" s="20">
        <v>0</v>
      </c>
      <c r="M28" s="20">
        <v>6.5467613637874955E-2</v>
      </c>
      <c r="N28" s="11">
        <v>3.8625554786499997E-2</v>
      </c>
      <c r="O28" s="11">
        <v>0.04</v>
      </c>
      <c r="P28" s="11">
        <v>7.1999999999999995E-2</v>
      </c>
      <c r="Q28" s="11">
        <v>6.8000000000000005E-2</v>
      </c>
      <c r="R28" s="11">
        <v>6.8000000000000005E-2</v>
      </c>
      <c r="S28" s="11">
        <v>6.8000000000000005E-2</v>
      </c>
    </row>
    <row r="29" spans="1:19" x14ac:dyDescent="0.55000000000000004">
      <c r="A29" s="21" t="s">
        <v>41</v>
      </c>
      <c r="B29" s="17" t="s">
        <v>55</v>
      </c>
      <c r="C29" s="19" t="s">
        <v>61</v>
      </c>
      <c r="D29" s="24" t="s">
        <v>62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6.3745E-3</v>
      </c>
      <c r="M29" s="20">
        <v>1.9086770000000003E-2</v>
      </c>
      <c r="N29" s="11">
        <v>1.5193209999999999E-2</v>
      </c>
      <c r="O29" s="11">
        <v>8.5521325174782642E-2</v>
      </c>
      <c r="P29" s="11">
        <v>0.18113627500000001</v>
      </c>
      <c r="Q29" s="11">
        <v>0.30501325499999998</v>
      </c>
      <c r="R29" s="11">
        <v>0.37848189999999998</v>
      </c>
      <c r="S29" s="11">
        <v>0.37848189999999998</v>
      </c>
    </row>
    <row r="30" spans="1:19" x14ac:dyDescent="0.55000000000000004">
      <c r="A30" s="21" t="s">
        <v>39</v>
      </c>
      <c r="B30" s="17" t="s">
        <v>55</v>
      </c>
      <c r="C30" s="19" t="s">
        <v>61</v>
      </c>
      <c r="D30" s="24" t="s">
        <v>62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1.7635922314827756E-2</v>
      </c>
      <c r="M30" s="20">
        <v>0.20640982549439457</v>
      </c>
      <c r="N30" s="11">
        <v>0.17440745532905133</v>
      </c>
      <c r="O30" s="11">
        <v>0.54761668747049996</v>
      </c>
      <c r="P30" s="11">
        <v>1.0734045044507083</v>
      </c>
      <c r="Q30" s="11">
        <v>1.068209787735297</v>
      </c>
      <c r="R30" s="11">
        <v>1.0319046967352969</v>
      </c>
      <c r="S30" s="11">
        <v>0.99633055873529686</v>
      </c>
    </row>
    <row r="31" spans="1:19" ht="14.05" customHeight="1" x14ac:dyDescent="0.55000000000000004">
      <c r="A31" s="8" t="s">
        <v>26</v>
      </c>
      <c r="B31" s="17" t="s">
        <v>56</v>
      </c>
      <c r="C31" s="17" t="s">
        <v>60</v>
      </c>
      <c r="D31" s="24" t="s">
        <v>62</v>
      </c>
      <c r="E31" s="20">
        <v>0.48486982000000001</v>
      </c>
      <c r="F31" s="20">
        <v>0.48486982000000001</v>
      </c>
      <c r="G31" s="20">
        <v>0.48486980999999996</v>
      </c>
      <c r="H31" s="20">
        <v>3.1805821600000002</v>
      </c>
      <c r="I31" s="20">
        <v>3.9067490999999999</v>
      </c>
      <c r="J31" s="20">
        <v>4.0759876000000004</v>
      </c>
      <c r="K31" s="20">
        <v>4.3881585599999999</v>
      </c>
      <c r="L31" s="20">
        <v>4.0811630600000006</v>
      </c>
      <c r="M31" s="20">
        <v>8.1014587599999999</v>
      </c>
      <c r="N31" s="11">
        <v>6.2966416800000005</v>
      </c>
      <c r="O31" s="11">
        <v>20.946223704666668</v>
      </c>
      <c r="P31" s="11">
        <v>32.775670834823309</v>
      </c>
      <c r="Q31" s="11">
        <v>35.08609126564663</v>
      </c>
      <c r="R31" s="11">
        <v>38.176569403129861</v>
      </c>
      <c r="S31" s="11">
        <v>50.061280666686947</v>
      </c>
    </row>
    <row r="32" spans="1:19" x14ac:dyDescent="0.55000000000000004">
      <c r="A32" s="8" t="s">
        <v>29</v>
      </c>
      <c r="B32" s="17" t="s">
        <v>56</v>
      </c>
      <c r="C32" s="17" t="s">
        <v>60</v>
      </c>
      <c r="D32" s="24" t="s">
        <v>62</v>
      </c>
      <c r="E32" s="20">
        <v>2.0157194399999998</v>
      </c>
      <c r="F32" s="20">
        <v>1.8953996900000003</v>
      </c>
      <c r="G32" s="20">
        <v>2.4423502399999997</v>
      </c>
      <c r="H32" s="20">
        <v>2.4688649499999999</v>
      </c>
      <c r="I32" s="20">
        <v>2.6502696899999996</v>
      </c>
      <c r="J32" s="20">
        <v>4.5836959400000001</v>
      </c>
      <c r="K32" s="20">
        <v>6.7436919499999997</v>
      </c>
      <c r="L32" s="20">
        <v>9.2134147299999984</v>
      </c>
      <c r="M32" s="20">
        <v>13.521249282734537</v>
      </c>
      <c r="N32" s="11">
        <v>7.9299825672615789</v>
      </c>
      <c r="O32" s="11">
        <v>16.26629474065464</v>
      </c>
      <c r="P32" s="11">
        <v>20.085386268494624</v>
      </c>
      <c r="Q32" s="11">
        <v>22.62617317319139</v>
      </c>
      <c r="R32" s="11">
        <v>22.62617317319139</v>
      </c>
      <c r="S32" s="11">
        <v>22.62617317319139</v>
      </c>
    </row>
    <row r="33" spans="1:19" x14ac:dyDescent="0.55000000000000004">
      <c r="A33" s="8" t="s">
        <v>25</v>
      </c>
      <c r="B33" s="17" t="s">
        <v>56</v>
      </c>
      <c r="C33" s="17" t="s">
        <v>60</v>
      </c>
      <c r="D33" s="24" t="s">
        <v>62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11">
        <v>0</v>
      </c>
      <c r="O33" s="11">
        <v>0</v>
      </c>
      <c r="P33" s="11">
        <v>6.8628861963758627</v>
      </c>
      <c r="Q33" s="11">
        <v>6.8685895647517246</v>
      </c>
      <c r="R33" s="11">
        <v>10.617995490708621</v>
      </c>
      <c r="S33" s="11">
        <v>14.066271352777587</v>
      </c>
    </row>
    <row r="34" spans="1:19" x14ac:dyDescent="0.55000000000000004">
      <c r="A34" s="8" t="s">
        <v>27</v>
      </c>
      <c r="B34" s="17" t="s">
        <v>56</v>
      </c>
      <c r="C34" s="17" t="s">
        <v>60</v>
      </c>
      <c r="D34" s="24" t="s">
        <v>62</v>
      </c>
      <c r="E34" s="20">
        <v>1.0056980600000001</v>
      </c>
      <c r="F34" s="20">
        <v>1.00572306</v>
      </c>
      <c r="G34" s="20">
        <v>1.0056980600000001</v>
      </c>
      <c r="H34" s="20">
        <v>1.0056980600000001</v>
      </c>
      <c r="I34" s="20">
        <v>0.11792496</v>
      </c>
      <c r="J34" s="20">
        <v>0.11792496</v>
      </c>
      <c r="K34" s="20">
        <v>0.11792496</v>
      </c>
      <c r="L34" s="20">
        <v>0.11792496</v>
      </c>
      <c r="M34" s="20">
        <v>0.11792524000000001</v>
      </c>
      <c r="N34" s="11">
        <v>0.20166666</v>
      </c>
      <c r="O34" s="11">
        <v>0.40333332</v>
      </c>
      <c r="P34" s="11">
        <v>1.541653382</v>
      </c>
      <c r="Q34" s="11">
        <v>3.6867445236666669</v>
      </c>
      <c r="R34" s="11">
        <v>3.6935223466666667</v>
      </c>
      <c r="S34" s="11">
        <v>3.7007683216666667</v>
      </c>
    </row>
    <row r="35" spans="1:19" x14ac:dyDescent="0.55000000000000004">
      <c r="A35" s="8" t="s">
        <v>80</v>
      </c>
      <c r="B35" s="17" t="s">
        <v>56</v>
      </c>
      <c r="C35" s="17" t="s">
        <v>60</v>
      </c>
      <c r="D35" s="24" t="s">
        <v>62</v>
      </c>
      <c r="E35" s="20">
        <v>0.98132772971095306</v>
      </c>
      <c r="F35" s="20">
        <v>0.96555707138956182</v>
      </c>
      <c r="G35" s="20">
        <v>0.87308669932886696</v>
      </c>
      <c r="H35" s="20">
        <v>0.90718920216041943</v>
      </c>
      <c r="I35" s="20">
        <v>0.93192913364018337</v>
      </c>
      <c r="J35" s="20">
        <v>0.84153058856580809</v>
      </c>
      <c r="K35" s="20">
        <v>0.86484526528446926</v>
      </c>
      <c r="L35" s="20">
        <v>0.41909076490414021</v>
      </c>
      <c r="M35" s="20">
        <v>0.21852730129954126</v>
      </c>
      <c r="N35" s="11">
        <v>0.11603732812467059</v>
      </c>
      <c r="O35" s="11">
        <v>1.43091711626005</v>
      </c>
      <c r="P35" s="11">
        <v>0.10332010299999998</v>
      </c>
      <c r="Q35" s="11">
        <v>1.760101090666667</v>
      </c>
      <c r="R35" s="11">
        <v>3.0787918920420676</v>
      </c>
      <c r="S35" s="11">
        <v>9.5939667888385198</v>
      </c>
    </row>
    <row r="36" spans="1:19" x14ac:dyDescent="0.55000000000000004">
      <c r="A36" s="8" t="s">
        <v>30</v>
      </c>
      <c r="B36" s="17" t="s">
        <v>56</v>
      </c>
      <c r="C36" s="17" t="s">
        <v>60</v>
      </c>
      <c r="D36" s="24" t="s">
        <v>62</v>
      </c>
      <c r="E36" s="20">
        <v>3.4300398699999999</v>
      </c>
      <c r="F36" s="20">
        <v>3.4283003399999998</v>
      </c>
      <c r="G36" s="20">
        <v>3.4826255899999996</v>
      </c>
      <c r="H36" s="20">
        <v>3.5084414699999997</v>
      </c>
      <c r="I36" s="20">
        <v>3.5868786300000006</v>
      </c>
      <c r="J36" s="20">
        <v>3.9228550699999998</v>
      </c>
      <c r="K36" s="20">
        <v>4.0148860500000012</v>
      </c>
      <c r="L36" s="20">
        <v>4.4967807900000007</v>
      </c>
      <c r="M36" s="20">
        <v>4.5722570199999995</v>
      </c>
      <c r="N36" s="11">
        <v>2.3106489099999998</v>
      </c>
      <c r="O36" s="11">
        <v>4.6393221439999994</v>
      </c>
      <c r="P36" s="11">
        <v>6.4576474259999994</v>
      </c>
      <c r="Q36" s="11">
        <v>6.5975109509999994</v>
      </c>
      <c r="R36" s="11">
        <v>7.0251811709999998</v>
      </c>
      <c r="S36" s="11">
        <v>7.6543650908970129</v>
      </c>
    </row>
    <row r="37" spans="1:19" x14ac:dyDescent="0.55000000000000004">
      <c r="A37" s="8" t="s">
        <v>32</v>
      </c>
      <c r="B37" s="17" t="s">
        <v>56</v>
      </c>
      <c r="C37" s="17" t="s">
        <v>60</v>
      </c>
      <c r="D37" s="24" t="s">
        <v>62</v>
      </c>
      <c r="E37" s="20">
        <v>4.73277284</v>
      </c>
      <c r="F37" s="20">
        <v>4.8722823599999998</v>
      </c>
      <c r="G37" s="20">
        <v>4.7438504199999993</v>
      </c>
      <c r="H37" s="20">
        <v>7.0403584100000005</v>
      </c>
      <c r="I37" s="20">
        <v>18.622161470000002</v>
      </c>
      <c r="J37" s="20">
        <v>29.338569120000002</v>
      </c>
      <c r="K37" s="20">
        <v>38.355145869005703</v>
      </c>
      <c r="L37" s="20">
        <v>51.508485820000011</v>
      </c>
      <c r="M37" s="20">
        <v>62.905781392710921</v>
      </c>
      <c r="N37" s="11">
        <v>36.156368637275001</v>
      </c>
      <c r="O37" s="11">
        <v>79.660674611351297</v>
      </c>
      <c r="P37" s="11">
        <v>96.107685491040201</v>
      </c>
      <c r="Q37" s="11">
        <v>106.87759422733966</v>
      </c>
      <c r="R37" s="11">
        <v>112.79314124959895</v>
      </c>
      <c r="S37" s="11">
        <v>151.88924145701128</v>
      </c>
    </row>
    <row r="38" spans="1:19" x14ac:dyDescent="0.55000000000000004">
      <c r="A38" s="8" t="s">
        <v>31</v>
      </c>
      <c r="B38" s="17" t="s">
        <v>56</v>
      </c>
      <c r="C38" s="17" t="s">
        <v>60</v>
      </c>
      <c r="D38" s="24" t="s">
        <v>62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21.859610395658549</v>
      </c>
      <c r="N38" s="11">
        <v>21.8447598585288</v>
      </c>
      <c r="O38" s="11">
        <v>43.960337822999996</v>
      </c>
      <c r="P38" s="11">
        <v>43.960337822999996</v>
      </c>
      <c r="Q38" s="11">
        <v>57.659174832000005</v>
      </c>
      <c r="R38" s="11">
        <v>57.659174832000005</v>
      </c>
      <c r="S38" s="11">
        <v>35.657643256000007</v>
      </c>
    </row>
    <row r="39" spans="1:19" x14ac:dyDescent="0.55000000000000004">
      <c r="A39" s="8" t="s">
        <v>33</v>
      </c>
      <c r="B39" s="17" t="s">
        <v>56</v>
      </c>
      <c r="C39" s="17" t="s">
        <v>60</v>
      </c>
      <c r="D39" s="24" t="s">
        <v>62</v>
      </c>
      <c r="E39" s="20">
        <v>0.28387628863278136</v>
      </c>
      <c r="F39" s="20">
        <v>0.29003800054874351</v>
      </c>
      <c r="G39" s="20">
        <v>0.27803225005937077</v>
      </c>
      <c r="H39" s="20">
        <v>0.28698188002585545</v>
      </c>
      <c r="I39" s="20">
        <v>0.2927682129407525</v>
      </c>
      <c r="J39" s="20">
        <v>0.2587269025995369</v>
      </c>
      <c r="K39" s="20">
        <v>0.27153876871562477</v>
      </c>
      <c r="L39" s="20">
        <v>0.26703270508486088</v>
      </c>
      <c r="M39" s="20">
        <v>0.45571821938490586</v>
      </c>
      <c r="N39" s="11">
        <v>0.29335036633538059</v>
      </c>
      <c r="O39" s="11">
        <v>0.586463242</v>
      </c>
      <c r="P39" s="11">
        <v>0.73331949765253124</v>
      </c>
      <c r="Q39" s="11">
        <v>0.73294452330506255</v>
      </c>
      <c r="R39" s="11">
        <v>0.73294452330506255</v>
      </c>
      <c r="S39" s="11">
        <v>0.73294452330506255</v>
      </c>
    </row>
    <row r="40" spans="1:19" x14ac:dyDescent="0.55000000000000004">
      <c r="A40" s="8" t="s">
        <v>34</v>
      </c>
      <c r="B40" s="17" t="s">
        <v>56</v>
      </c>
      <c r="C40" s="17" t="s">
        <v>60</v>
      </c>
      <c r="D40" s="24" t="s">
        <v>62</v>
      </c>
      <c r="E40" s="20">
        <v>5.4918400000000007</v>
      </c>
      <c r="F40" s="20">
        <v>6.2861800000000008</v>
      </c>
      <c r="G40" s="20">
        <v>6.8860599999999996</v>
      </c>
      <c r="H40" s="20">
        <v>7.1859399999999996</v>
      </c>
      <c r="I40" s="20">
        <v>7.68614</v>
      </c>
      <c r="J40" s="20">
        <v>7.3126199999999999</v>
      </c>
      <c r="K40" s="20">
        <v>8.4424499999999991</v>
      </c>
      <c r="L40" s="20">
        <v>8.9196497499999996</v>
      </c>
      <c r="M40" s="20">
        <v>8.6875725500000005</v>
      </c>
      <c r="N40" s="11">
        <v>5.1048442100000004</v>
      </c>
      <c r="O40" s="11">
        <v>10.530127276666667</v>
      </c>
      <c r="P40" s="11">
        <v>11.220683999333334</v>
      </c>
      <c r="Q40" s="11">
        <v>11.749986285333335</v>
      </c>
      <c r="R40" s="11">
        <v>12.795738528666666</v>
      </c>
      <c r="S40" s="11">
        <v>13.237152951999999</v>
      </c>
    </row>
    <row r="41" spans="1:19" x14ac:dyDescent="0.55000000000000004">
      <c r="A41" s="8" t="s">
        <v>26</v>
      </c>
      <c r="B41" s="17" t="s">
        <v>56</v>
      </c>
      <c r="C41" s="17" t="s">
        <v>61</v>
      </c>
      <c r="D41" s="24" t="s">
        <v>62</v>
      </c>
      <c r="E41" s="20">
        <v>0.35610330000000001</v>
      </c>
      <c r="F41" s="20">
        <v>1.8381981839466524</v>
      </c>
      <c r="G41" s="20">
        <v>2.9078493404864876</v>
      </c>
      <c r="H41" s="20">
        <v>3.69651233</v>
      </c>
      <c r="I41" s="20">
        <v>3.4182161367637356</v>
      </c>
      <c r="J41" s="20">
        <v>4.2128484004690607</v>
      </c>
      <c r="K41" s="20">
        <v>15.169029693764593</v>
      </c>
      <c r="L41" s="20">
        <v>23.08564454248479</v>
      </c>
      <c r="M41" s="20">
        <v>22.529911099801414</v>
      </c>
      <c r="N41" s="11">
        <v>10.491983861741639</v>
      </c>
      <c r="O41" s="11">
        <v>26.241567267864859</v>
      </c>
      <c r="P41" s="11">
        <v>31.845220809106827</v>
      </c>
      <c r="Q41" s="11">
        <v>34.261486952639864</v>
      </c>
      <c r="R41" s="11">
        <v>37.24996488925202</v>
      </c>
      <c r="S41" s="11">
        <v>42.891705477917647</v>
      </c>
    </row>
    <row r="42" spans="1:19" x14ac:dyDescent="0.55000000000000004">
      <c r="A42" s="8" t="s">
        <v>29</v>
      </c>
      <c r="B42" s="17" t="s">
        <v>56</v>
      </c>
      <c r="C42" s="17" t="s">
        <v>61</v>
      </c>
      <c r="D42" s="24" t="s">
        <v>62</v>
      </c>
      <c r="E42" s="20">
        <v>3.3346373700000003</v>
      </c>
      <c r="F42" s="20">
        <v>4.1997835700000001</v>
      </c>
      <c r="G42" s="20">
        <v>4.8188650900000001</v>
      </c>
      <c r="H42" s="20">
        <v>5.0690504800000005</v>
      </c>
      <c r="I42" s="20">
        <v>5.6096913699999993</v>
      </c>
      <c r="J42" s="20">
        <v>6.073251599999999</v>
      </c>
      <c r="K42" s="20">
        <v>6.2548911399999998</v>
      </c>
      <c r="L42" s="20">
        <v>7.2128046500000007</v>
      </c>
      <c r="M42" s="20">
        <v>9.8846800708442171</v>
      </c>
      <c r="N42" s="11">
        <v>5.5540141718079967</v>
      </c>
      <c r="O42" s="11">
        <v>8.2038896640375452</v>
      </c>
      <c r="P42" s="11">
        <v>10.551976022513326</v>
      </c>
      <c r="Q42" s="11">
        <v>9.8805103545527349</v>
      </c>
      <c r="R42" s="11">
        <v>9.5184435169112547</v>
      </c>
      <c r="S42" s="11">
        <v>9.4385295100021356</v>
      </c>
    </row>
    <row r="43" spans="1:19" x14ac:dyDescent="0.55000000000000004">
      <c r="A43" s="8" t="s">
        <v>25</v>
      </c>
      <c r="B43" s="17" t="s">
        <v>56</v>
      </c>
      <c r="C43" s="17" t="s">
        <v>61</v>
      </c>
      <c r="D43" s="24" t="s">
        <v>62</v>
      </c>
      <c r="E43" s="20"/>
      <c r="F43" s="20"/>
      <c r="G43" s="20"/>
      <c r="H43" s="20"/>
      <c r="I43" s="20"/>
      <c r="J43" s="20">
        <v>0.76219548884935595</v>
      </c>
      <c r="K43" s="20">
        <v>2.2478419552273254</v>
      </c>
      <c r="L43" s="20">
        <v>4.1719450186497991</v>
      </c>
      <c r="M43" s="20">
        <v>5.3165708262733826</v>
      </c>
      <c r="N43" s="11">
        <v>2.6565566334235498</v>
      </c>
      <c r="O43" s="11">
        <v>9.7984944210653797</v>
      </c>
      <c r="P43" s="11">
        <v>17.553459651000001</v>
      </c>
      <c r="Q43" s="11">
        <v>20.358345064999998</v>
      </c>
      <c r="R43" s="11">
        <v>22.031395801842564</v>
      </c>
      <c r="S43" s="11">
        <v>22.843526505163418</v>
      </c>
    </row>
    <row r="44" spans="1:19" x14ac:dyDescent="0.55000000000000004">
      <c r="A44" s="8" t="s">
        <v>27</v>
      </c>
      <c r="B44" s="17" t="s">
        <v>56</v>
      </c>
      <c r="C44" s="17" t="s">
        <v>61</v>
      </c>
      <c r="D44" s="24" t="s">
        <v>62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2.8240000000000001E-3</v>
      </c>
      <c r="L44" s="20">
        <v>8.727399999999999E-2</v>
      </c>
      <c r="M44" s="20">
        <v>0.26326801</v>
      </c>
      <c r="N44" s="11">
        <v>0.18462405000000001</v>
      </c>
      <c r="O44" s="11">
        <v>0.55724832679101755</v>
      </c>
      <c r="P44" s="11">
        <v>0.77691163032499999</v>
      </c>
      <c r="Q44" s="11">
        <v>1.1309509886</v>
      </c>
      <c r="R44" s="11">
        <v>1.4899767975875</v>
      </c>
      <c r="S44" s="11">
        <v>1.6575107820500001</v>
      </c>
    </row>
    <row r="45" spans="1:19" x14ac:dyDescent="0.55000000000000004">
      <c r="A45" s="8" t="s">
        <v>80</v>
      </c>
      <c r="B45" s="17" t="s">
        <v>56</v>
      </c>
      <c r="C45" s="17" t="s">
        <v>61</v>
      </c>
      <c r="D45" s="24" t="s">
        <v>62</v>
      </c>
      <c r="E45" s="20">
        <v>4.0055597291747423E-2</v>
      </c>
      <c r="F45" s="20">
        <v>4.8513207129092871E-2</v>
      </c>
      <c r="G45" s="20">
        <v>2.9307534598112889E-2</v>
      </c>
      <c r="H45" s="20">
        <v>3.3680770139610038E-2</v>
      </c>
      <c r="I45" s="20">
        <v>2.7795507700214706E-2</v>
      </c>
      <c r="J45" s="20">
        <v>1.8633109484682484E-2</v>
      </c>
      <c r="K45" s="20">
        <v>1.4151513519643969E-2</v>
      </c>
      <c r="L45" s="20">
        <v>6.8771279060560794E-3</v>
      </c>
      <c r="M45" s="20">
        <v>0.53903589096632665</v>
      </c>
      <c r="N45" s="11">
        <v>0.47030781678676092</v>
      </c>
      <c r="O45" s="11">
        <v>1.1786591618779398</v>
      </c>
      <c r="P45" s="11">
        <v>1.458716941</v>
      </c>
      <c r="Q45" s="11">
        <v>1.8706750749999999</v>
      </c>
      <c r="R45" s="11">
        <v>2.40132184281262</v>
      </c>
      <c r="S45" s="11">
        <v>2.8294938116252406</v>
      </c>
    </row>
    <row r="46" spans="1:19" x14ac:dyDescent="0.55000000000000004">
      <c r="A46" s="8" t="s">
        <v>30</v>
      </c>
      <c r="B46" s="17" t="s">
        <v>56</v>
      </c>
      <c r="C46" s="17" t="s">
        <v>61</v>
      </c>
      <c r="D46" s="24" t="s">
        <v>62</v>
      </c>
      <c r="E46" s="20">
        <v>0.51911711000000005</v>
      </c>
      <c r="F46" s="20">
        <v>0.81842627999999995</v>
      </c>
      <c r="G46" s="20">
        <v>1.03448115</v>
      </c>
      <c r="H46" s="20">
        <v>1.15191507</v>
      </c>
      <c r="I46" s="20">
        <v>1.26277003</v>
      </c>
      <c r="J46" s="20">
        <v>1.2843667900000002</v>
      </c>
      <c r="K46" s="20">
        <v>1.49632169</v>
      </c>
      <c r="L46" s="20">
        <v>1.3565816393456005</v>
      </c>
      <c r="M46" s="20">
        <v>1.6172903074395499</v>
      </c>
      <c r="N46" s="11">
        <v>0.88245728688500014</v>
      </c>
      <c r="O46" s="11">
        <v>1.8841114113270336</v>
      </c>
      <c r="P46" s="11">
        <v>2.1457294026937959</v>
      </c>
      <c r="Q46" s="11">
        <v>2.2187717945288012</v>
      </c>
      <c r="R46" s="11">
        <v>2.2653771795288016</v>
      </c>
      <c r="S46" s="11">
        <v>2.2624239533749169</v>
      </c>
    </row>
    <row r="47" spans="1:19" x14ac:dyDescent="0.55000000000000004">
      <c r="A47" s="8" t="s">
        <v>32</v>
      </c>
      <c r="B47" s="17" t="s">
        <v>56</v>
      </c>
      <c r="C47" s="17" t="s">
        <v>61</v>
      </c>
      <c r="D47" s="24" t="s">
        <v>62</v>
      </c>
      <c r="E47" s="20">
        <v>6.8776500899999995</v>
      </c>
      <c r="F47" s="20">
        <v>10.933465424453139</v>
      </c>
      <c r="G47" s="20">
        <v>12.900460826187805</v>
      </c>
      <c r="H47" s="20">
        <v>15.476943055949222</v>
      </c>
      <c r="I47" s="20">
        <v>20.029704911059042</v>
      </c>
      <c r="J47" s="20">
        <v>20.500975445429198</v>
      </c>
      <c r="K47" s="20">
        <v>24.912363269257476</v>
      </c>
      <c r="L47" s="20">
        <v>28.79767795300625</v>
      </c>
      <c r="M47" s="20">
        <v>37.43753865959949</v>
      </c>
      <c r="N47" s="11">
        <v>18.361795354252074</v>
      </c>
      <c r="O47" s="11">
        <v>33.256484399341772</v>
      </c>
      <c r="P47" s="11">
        <v>33.934409889966197</v>
      </c>
      <c r="Q47" s="11">
        <v>33.609669959224497</v>
      </c>
      <c r="R47" s="11">
        <v>32.740685908224499</v>
      </c>
      <c r="S47" s="11">
        <v>31.907863520156297</v>
      </c>
    </row>
    <row r="48" spans="1:19" x14ac:dyDescent="0.55000000000000004">
      <c r="A48" s="8" t="s">
        <v>31</v>
      </c>
      <c r="B48" s="17" t="s">
        <v>56</v>
      </c>
      <c r="C48" s="17" t="s">
        <v>61</v>
      </c>
      <c r="D48" s="24" t="s">
        <v>62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0.95441265307205769</v>
      </c>
      <c r="K48" s="20">
        <v>7.8168218984213258</v>
      </c>
      <c r="L48" s="20">
        <v>12.723491745059732</v>
      </c>
      <c r="M48" s="20">
        <v>13.276308150056222</v>
      </c>
      <c r="N48" s="11">
        <v>6.5166399804823483</v>
      </c>
      <c r="O48" s="11">
        <v>8.0692767562880832</v>
      </c>
      <c r="P48" s="11">
        <v>7.4255169070000004</v>
      </c>
      <c r="Q48" s="11">
        <v>7.4458607840000006</v>
      </c>
      <c r="R48" s="11">
        <v>7.4255169070000004</v>
      </c>
      <c r="S48" s="11">
        <v>7.4255169070000004</v>
      </c>
    </row>
    <row r="49" spans="1:19" x14ac:dyDescent="0.55000000000000004">
      <c r="A49" s="8" t="s">
        <v>33</v>
      </c>
      <c r="B49" s="17" t="s">
        <v>56</v>
      </c>
      <c r="C49" s="17" t="s">
        <v>61</v>
      </c>
      <c r="D49" s="24" t="s">
        <v>62</v>
      </c>
      <c r="E49" s="20">
        <v>4.9597335613681036E-2</v>
      </c>
      <c r="F49" s="20">
        <v>0.10369616137148788</v>
      </c>
      <c r="G49" s="20">
        <v>9.6237979983171656E-2</v>
      </c>
      <c r="H49" s="20">
        <v>9.7163035325219152E-2</v>
      </c>
      <c r="I49" s="20">
        <v>9.6963874984432541E-2</v>
      </c>
      <c r="J49" s="20">
        <v>9.4093344383358146E-2</v>
      </c>
      <c r="K49" s="20">
        <v>0.10756441881341203</v>
      </c>
      <c r="L49" s="20">
        <v>0.10378303727373753</v>
      </c>
      <c r="M49" s="20">
        <v>0.11053239152831368</v>
      </c>
      <c r="N49" s="11">
        <v>5.8216262601972546E-2</v>
      </c>
      <c r="O49" s="11">
        <v>0.33400281653372998</v>
      </c>
      <c r="P49" s="11">
        <v>0.11490287683321501</v>
      </c>
      <c r="Q49" s="11">
        <v>0.109966083833215</v>
      </c>
      <c r="R49" s="11">
        <v>0.10502933983321501</v>
      </c>
      <c r="S49" s="11">
        <v>0.100092594833215</v>
      </c>
    </row>
    <row r="50" spans="1:19" x14ac:dyDescent="0.55000000000000004">
      <c r="A50" s="8" t="s">
        <v>34</v>
      </c>
      <c r="B50" s="17" t="s">
        <v>56</v>
      </c>
      <c r="C50" s="17" t="s">
        <v>61</v>
      </c>
      <c r="D50" s="24" t="s">
        <v>62</v>
      </c>
      <c r="E50" s="20">
        <v>0.73707181999999993</v>
      </c>
      <c r="F50" s="20">
        <v>1.1132436799999998</v>
      </c>
      <c r="G50" s="20">
        <v>1.21361878</v>
      </c>
      <c r="H50" s="20">
        <v>1.35385567</v>
      </c>
      <c r="I50" s="20">
        <v>1.4057918100000002</v>
      </c>
      <c r="J50" s="20">
        <v>1.6267168499999998</v>
      </c>
      <c r="K50" s="20">
        <v>1.8109617599999999</v>
      </c>
      <c r="L50" s="20">
        <v>1.9216571099999997</v>
      </c>
      <c r="M50" s="20">
        <v>2.1848202699999999</v>
      </c>
      <c r="N50" s="11">
        <v>1.1638582799999999</v>
      </c>
      <c r="O50" s="11">
        <v>2.2888805814375002</v>
      </c>
      <c r="P50" s="11">
        <v>2.6887805608750002</v>
      </c>
      <c r="Q50" s="11">
        <v>2.8318294146999996</v>
      </c>
      <c r="R50" s="11">
        <v>3.0477674487250002</v>
      </c>
      <c r="S50" s="11">
        <v>2.9969395347249996</v>
      </c>
    </row>
    <row r="51" spans="1:19" x14ac:dyDescent="0.55000000000000004">
      <c r="A51" s="8" t="s">
        <v>43</v>
      </c>
      <c r="B51" s="17" t="s">
        <v>57</v>
      </c>
      <c r="C51" s="17" t="s">
        <v>60</v>
      </c>
      <c r="D51" s="24" t="s">
        <v>62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11">
        <v>12.190714280838</v>
      </c>
      <c r="O51" s="11">
        <v>25.135178564999997</v>
      </c>
      <c r="P51" s="11">
        <v>25.135178564999997</v>
      </c>
      <c r="Q51" s="11">
        <v>25.1142857</v>
      </c>
      <c r="R51" s="11">
        <v>25.1142857</v>
      </c>
      <c r="S51" s="11">
        <v>25.1142857</v>
      </c>
    </row>
    <row r="52" spans="1:19" x14ac:dyDescent="0.55000000000000004">
      <c r="A52" s="8" t="s">
        <v>44</v>
      </c>
      <c r="B52" s="17" t="s">
        <v>57</v>
      </c>
      <c r="C52" s="17" t="s">
        <v>60</v>
      </c>
      <c r="D52" s="24" t="s">
        <v>62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11">
        <v>0</v>
      </c>
      <c r="O52" s="11">
        <v>3.9131666639999998</v>
      </c>
      <c r="P52" s="11">
        <v>7.8198333259999995</v>
      </c>
      <c r="Q52" s="11">
        <v>7.8133333240000002</v>
      </c>
      <c r="R52" s="11">
        <v>14.454666683000001</v>
      </c>
      <c r="S52" s="11">
        <v>21.095999996</v>
      </c>
    </row>
    <row r="53" spans="1:19" x14ac:dyDescent="0.55000000000000004">
      <c r="A53" s="8" t="s">
        <v>45</v>
      </c>
      <c r="B53" s="17" t="s">
        <v>57</v>
      </c>
      <c r="C53" s="17" t="s">
        <v>60</v>
      </c>
      <c r="D53" s="24" t="s">
        <v>62</v>
      </c>
      <c r="E53" s="20">
        <v>0</v>
      </c>
      <c r="F53" s="20">
        <v>0</v>
      </c>
      <c r="G53" s="20">
        <v>0</v>
      </c>
      <c r="H53" s="20">
        <v>0</v>
      </c>
      <c r="I53" s="20">
        <v>339.435</v>
      </c>
      <c r="J53" s="20">
        <v>0</v>
      </c>
      <c r="K53" s="20">
        <v>60.564999999999998</v>
      </c>
      <c r="L53" s="20">
        <v>0</v>
      </c>
      <c r="M53" s="20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</row>
    <row r="54" spans="1:19" x14ac:dyDescent="0.55000000000000004">
      <c r="A54" s="8" t="s">
        <v>50</v>
      </c>
      <c r="B54" s="17" t="s">
        <v>57</v>
      </c>
      <c r="C54" s="17" t="s">
        <v>60</v>
      </c>
      <c r="D54" s="24" t="s">
        <v>62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11"/>
      <c r="O54" s="11">
        <v>0</v>
      </c>
      <c r="P54" s="11">
        <v>0</v>
      </c>
      <c r="Q54" s="11">
        <v>0</v>
      </c>
      <c r="R54" s="11">
        <v>0</v>
      </c>
      <c r="S54" s="11">
        <v>0</v>
      </c>
    </row>
    <row r="55" spans="1:19" x14ac:dyDescent="0.55000000000000004">
      <c r="A55" s="8" t="s">
        <v>43</v>
      </c>
      <c r="B55" s="17" t="s">
        <v>57</v>
      </c>
      <c r="C55" s="17" t="s">
        <v>61</v>
      </c>
      <c r="D55" s="24" t="s">
        <v>62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6.5016485167543898</v>
      </c>
      <c r="L55" s="20">
        <v>12.506442593113775</v>
      </c>
      <c r="M55" s="20">
        <v>13.820747979551495</v>
      </c>
      <c r="N55" s="11">
        <v>6.6807330248739998</v>
      </c>
      <c r="O55" s="11">
        <v>13.644630273500001</v>
      </c>
      <c r="P55" s="11">
        <v>11.335099716</v>
      </c>
      <c r="Q55" s="11">
        <v>9.3905507879999988</v>
      </c>
      <c r="R55" s="11">
        <v>7.391986631</v>
      </c>
      <c r="S55" s="11">
        <v>5.4204300999999999</v>
      </c>
    </row>
    <row r="56" spans="1:19" x14ac:dyDescent="0.55000000000000004">
      <c r="A56" s="8" t="s">
        <v>44</v>
      </c>
      <c r="B56" s="17" t="s">
        <v>57</v>
      </c>
      <c r="C56" s="17" t="s">
        <v>61</v>
      </c>
      <c r="D56" s="24" t="s">
        <v>62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12.647631344396</v>
      </c>
      <c r="M56" s="20">
        <v>9.6272257258906322</v>
      </c>
      <c r="N56" s="11">
        <v>4.3954023231820001</v>
      </c>
      <c r="O56" s="11">
        <v>11.340141776999999</v>
      </c>
      <c r="P56" s="11">
        <v>9.7442615320000012</v>
      </c>
      <c r="Q56" s="11">
        <v>9.1483170069999993</v>
      </c>
      <c r="R56" s="11">
        <v>8.5016398479999999</v>
      </c>
      <c r="S56" s="11">
        <v>7.7216620460000005</v>
      </c>
    </row>
    <row r="57" spans="1:19" x14ac:dyDescent="0.55000000000000004">
      <c r="A57" s="8" t="s">
        <v>45</v>
      </c>
      <c r="B57" s="17" t="s">
        <v>57</v>
      </c>
      <c r="C57" s="17" t="s">
        <v>61</v>
      </c>
      <c r="D57" s="24" t="s">
        <v>62</v>
      </c>
      <c r="E57" s="20">
        <v>26.5</v>
      </c>
      <c r="F57" s="20">
        <v>26.5</v>
      </c>
      <c r="G57" s="20">
        <v>26.5</v>
      </c>
      <c r="H57" s="20">
        <v>26.5</v>
      </c>
      <c r="I57" s="20">
        <v>21.200044009999999</v>
      </c>
      <c r="J57" s="20">
        <v>38.114181260000002</v>
      </c>
      <c r="K57" s="20">
        <v>36.107115630000003</v>
      </c>
      <c r="L57" s="20">
        <v>34.108782250003436</v>
      </c>
      <c r="M57" s="20">
        <v>34.109329749999148</v>
      </c>
      <c r="N57" s="11">
        <v>17.050200000000004</v>
      </c>
      <c r="O57" s="11">
        <v>34.1</v>
      </c>
      <c r="P57" s="11">
        <v>34.1</v>
      </c>
      <c r="Q57" s="11">
        <v>34.1</v>
      </c>
      <c r="R57" s="11">
        <v>34.1</v>
      </c>
      <c r="S57" s="11">
        <v>34.1</v>
      </c>
    </row>
    <row r="58" spans="1:19" x14ac:dyDescent="0.55000000000000004">
      <c r="A58" s="8" t="s">
        <v>50</v>
      </c>
      <c r="B58" s="17" t="s">
        <v>57</v>
      </c>
      <c r="C58" s="17" t="s">
        <v>61</v>
      </c>
      <c r="D58" s="24" t="s">
        <v>62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11">
        <v>30.761910769855035</v>
      </c>
      <c r="O58" s="11">
        <v>58.782373085481915</v>
      </c>
      <c r="P58" s="11">
        <v>39.622491544621191</v>
      </c>
      <c r="Q58" s="11">
        <v>44.40797996307014</v>
      </c>
      <c r="R58" s="11">
        <v>53.429047985680086</v>
      </c>
      <c r="S58" s="11">
        <v>57.578992235000001</v>
      </c>
    </row>
  </sheetData>
  <mergeCells count="1">
    <mergeCell ref="A1:S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7284-3865-4F28-A0FE-6957AD18D413}">
  <dimension ref="A1:S66"/>
  <sheetViews>
    <sheetView topLeftCell="B1" workbookViewId="0">
      <selection activeCell="K24" sqref="K24"/>
    </sheetView>
  </sheetViews>
  <sheetFormatPr defaultRowHeight="14.4" x14ac:dyDescent="0.55000000000000004"/>
  <cols>
    <col min="1" max="1" width="18.47265625" style="1" customWidth="1"/>
    <col min="2" max="2" width="12.7890625" style="1" bestFit="1" customWidth="1"/>
    <col min="3" max="3" width="8.7890625" style="1"/>
    <col min="4" max="4" width="9.9453125" style="1" bestFit="1" customWidth="1"/>
    <col min="5" max="6" width="8" style="1" bestFit="1" customWidth="1"/>
    <col min="7" max="11" width="8.7890625" style="1" bestFit="1" customWidth="1"/>
    <col min="12" max="14" width="11.1015625" style="1" bestFit="1" customWidth="1"/>
    <col min="15" max="15" width="7.3671875" style="1" bestFit="1" customWidth="1"/>
    <col min="16" max="19" width="9.3671875" style="1" bestFit="1" customWidth="1"/>
  </cols>
  <sheetData>
    <row r="1" spans="1:19" x14ac:dyDescent="0.55000000000000004">
      <c r="A1" s="89" t="s">
        <v>99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x14ac:dyDescent="0.55000000000000004">
      <c r="A2" s="67" t="s">
        <v>58</v>
      </c>
      <c r="B2" s="67" t="s">
        <v>54</v>
      </c>
      <c r="C2" s="67" t="s">
        <v>59</v>
      </c>
      <c r="D2" s="4" t="s">
        <v>53</v>
      </c>
      <c r="E2" s="4">
        <v>2017</v>
      </c>
      <c r="F2" s="4">
        <v>2018</v>
      </c>
      <c r="G2" s="4">
        <v>2019</v>
      </c>
      <c r="H2" s="4">
        <v>2020</v>
      </c>
      <c r="I2" s="4">
        <v>2021</v>
      </c>
      <c r="J2" s="4">
        <v>2022</v>
      </c>
      <c r="K2" s="4">
        <v>2023</v>
      </c>
      <c r="L2" s="4">
        <v>2024</v>
      </c>
      <c r="M2" s="4">
        <v>2025</v>
      </c>
      <c r="N2" s="33">
        <v>46203</v>
      </c>
      <c r="O2" s="4">
        <v>2026</v>
      </c>
      <c r="P2" s="4">
        <v>2027</v>
      </c>
      <c r="Q2" s="4">
        <v>2028</v>
      </c>
      <c r="R2" s="4">
        <v>2029</v>
      </c>
      <c r="S2" s="4">
        <v>2030</v>
      </c>
    </row>
    <row r="3" spans="1:19" x14ac:dyDescent="0.55000000000000004">
      <c r="A3" s="30" t="s">
        <v>13</v>
      </c>
      <c r="B3" s="17" t="s">
        <v>55</v>
      </c>
      <c r="C3" s="19" t="s">
        <v>60</v>
      </c>
      <c r="D3" s="24" t="s">
        <v>63</v>
      </c>
      <c r="E3" s="20"/>
      <c r="F3" s="20"/>
      <c r="G3" s="20"/>
      <c r="H3" s="20"/>
      <c r="I3" s="20"/>
      <c r="J3" s="20"/>
      <c r="K3" s="20">
        <v>0</v>
      </c>
      <c r="L3" s="20">
        <v>0</v>
      </c>
      <c r="M3" s="20">
        <v>0</v>
      </c>
      <c r="N3" s="11">
        <v>4500.3410989587592</v>
      </c>
      <c r="O3" s="11"/>
      <c r="P3" s="11"/>
      <c r="Q3" s="11"/>
      <c r="R3" s="11"/>
      <c r="S3" s="11"/>
    </row>
    <row r="4" spans="1:19" x14ac:dyDescent="0.55000000000000004">
      <c r="A4" s="30" t="s">
        <v>47</v>
      </c>
      <c r="B4" s="17" t="s">
        <v>55</v>
      </c>
      <c r="C4" s="19" t="s">
        <v>60</v>
      </c>
      <c r="D4" s="24" t="s">
        <v>63</v>
      </c>
      <c r="E4" s="20"/>
      <c r="F4" s="20"/>
      <c r="G4" s="20"/>
      <c r="H4" s="20"/>
      <c r="I4" s="20"/>
      <c r="J4" s="20"/>
      <c r="K4" s="20">
        <v>139.61580325592303</v>
      </c>
      <c r="L4" s="20">
        <v>158.69872439933462</v>
      </c>
      <c r="M4" s="20">
        <v>171.83079081324448</v>
      </c>
      <c r="N4" s="11">
        <v>87.370753010432878</v>
      </c>
      <c r="O4" s="11"/>
      <c r="P4" s="11"/>
      <c r="Q4" s="11"/>
      <c r="R4" s="11"/>
      <c r="S4" s="11"/>
    </row>
    <row r="5" spans="1:19" x14ac:dyDescent="0.55000000000000004">
      <c r="A5" s="51" t="s">
        <v>40</v>
      </c>
      <c r="B5" s="17" t="s">
        <v>55</v>
      </c>
      <c r="C5" s="19" t="s">
        <v>60</v>
      </c>
      <c r="D5" s="24" t="s">
        <v>63</v>
      </c>
      <c r="E5" s="20"/>
      <c r="F5" s="20"/>
      <c r="G5" s="20"/>
      <c r="H5" s="20"/>
      <c r="I5" s="20"/>
      <c r="J5" s="20"/>
      <c r="K5" s="20">
        <v>0</v>
      </c>
      <c r="L5" s="20">
        <v>0</v>
      </c>
      <c r="M5" s="20">
        <v>0</v>
      </c>
      <c r="N5" s="11">
        <v>0</v>
      </c>
      <c r="O5" s="11"/>
      <c r="P5" s="11"/>
      <c r="Q5" s="11"/>
      <c r="R5" s="11"/>
      <c r="S5" s="11"/>
    </row>
    <row r="6" spans="1:19" x14ac:dyDescent="0.55000000000000004">
      <c r="A6" s="30" t="s">
        <v>14</v>
      </c>
      <c r="B6" s="17" t="s">
        <v>55</v>
      </c>
      <c r="C6" s="19" t="s">
        <v>60</v>
      </c>
      <c r="D6" s="24" t="s">
        <v>63</v>
      </c>
      <c r="E6" s="20"/>
      <c r="F6" s="20"/>
      <c r="G6" s="20"/>
      <c r="H6" s="20"/>
      <c r="I6" s="20"/>
      <c r="J6" s="20"/>
      <c r="K6" s="20">
        <v>11468.749173456166</v>
      </c>
      <c r="L6" s="20">
        <v>26732.152633231544</v>
      </c>
      <c r="M6" s="20">
        <v>28849.086744965978</v>
      </c>
      <c r="N6" s="11">
        <v>18079.461742445405</v>
      </c>
      <c r="O6" s="11"/>
      <c r="P6" s="11"/>
      <c r="Q6" s="11"/>
      <c r="R6" s="11"/>
      <c r="S6" s="11"/>
    </row>
    <row r="7" spans="1:19" x14ac:dyDescent="0.55000000000000004">
      <c r="A7" s="30" t="s">
        <v>16</v>
      </c>
      <c r="B7" s="17" t="s">
        <v>55</v>
      </c>
      <c r="C7" s="19" t="s">
        <v>60</v>
      </c>
      <c r="D7" s="24" t="s">
        <v>63</v>
      </c>
      <c r="E7" s="20"/>
      <c r="F7" s="20"/>
      <c r="G7" s="20"/>
      <c r="H7" s="20"/>
      <c r="I7" s="20"/>
      <c r="J7" s="20"/>
      <c r="K7" s="20">
        <v>5925.1456795408449</v>
      </c>
      <c r="L7" s="20">
        <v>7260.7712933718794</v>
      </c>
      <c r="M7" s="20">
        <v>16445.953144921976</v>
      </c>
      <c r="N7" s="11">
        <v>9651.5623337644993</v>
      </c>
      <c r="O7" s="11"/>
      <c r="P7" s="11"/>
      <c r="Q7" s="11"/>
      <c r="R7" s="11"/>
      <c r="S7" s="11"/>
    </row>
    <row r="8" spans="1:19" x14ac:dyDescent="0.55000000000000004">
      <c r="A8" s="30" t="s">
        <v>17</v>
      </c>
      <c r="B8" s="17" t="s">
        <v>55</v>
      </c>
      <c r="C8" s="19" t="s">
        <v>60</v>
      </c>
      <c r="D8" s="24" t="s">
        <v>63</v>
      </c>
      <c r="E8" s="20"/>
      <c r="F8" s="20"/>
      <c r="G8" s="20"/>
      <c r="H8" s="20"/>
      <c r="I8" s="20"/>
      <c r="J8" s="20"/>
      <c r="K8" s="20">
        <v>0</v>
      </c>
      <c r="L8" s="20">
        <v>0</v>
      </c>
      <c r="M8" s="20">
        <v>0</v>
      </c>
      <c r="N8" s="11">
        <v>0</v>
      </c>
      <c r="O8" s="11"/>
      <c r="P8" s="11"/>
      <c r="Q8" s="11"/>
      <c r="R8" s="11"/>
      <c r="S8" s="11"/>
    </row>
    <row r="9" spans="1:19" x14ac:dyDescent="0.55000000000000004">
      <c r="A9" s="30" t="s">
        <v>52</v>
      </c>
      <c r="B9" s="17" t="s">
        <v>55</v>
      </c>
      <c r="C9" s="19" t="s">
        <v>60</v>
      </c>
      <c r="D9" s="24" t="s">
        <v>63</v>
      </c>
      <c r="E9" s="20"/>
      <c r="F9" s="20"/>
      <c r="G9" s="20"/>
      <c r="H9" s="20"/>
      <c r="I9" s="20"/>
      <c r="J9" s="20"/>
      <c r="K9" s="20">
        <v>0</v>
      </c>
      <c r="L9" s="20">
        <v>0</v>
      </c>
      <c r="M9" s="20">
        <v>0</v>
      </c>
      <c r="N9" s="11">
        <v>0</v>
      </c>
      <c r="O9" s="11"/>
      <c r="P9" s="11"/>
      <c r="Q9" s="11"/>
      <c r="R9" s="11"/>
      <c r="S9" s="11"/>
    </row>
    <row r="10" spans="1:19" x14ac:dyDescent="0.55000000000000004">
      <c r="A10" s="30" t="s">
        <v>23</v>
      </c>
      <c r="B10" s="17" t="s">
        <v>55</v>
      </c>
      <c r="C10" s="19" t="s">
        <v>60</v>
      </c>
      <c r="D10" s="24" t="s">
        <v>63</v>
      </c>
      <c r="E10" s="20"/>
      <c r="F10" s="20"/>
      <c r="G10" s="20"/>
      <c r="H10" s="20"/>
      <c r="I10" s="20"/>
      <c r="J10" s="20"/>
      <c r="K10" s="20">
        <v>0</v>
      </c>
      <c r="L10" s="20">
        <v>0</v>
      </c>
      <c r="M10" s="20">
        <v>0</v>
      </c>
      <c r="N10" s="11">
        <v>0</v>
      </c>
      <c r="O10" s="11"/>
      <c r="P10" s="11"/>
      <c r="Q10" s="11"/>
      <c r="R10" s="11"/>
      <c r="S10" s="11"/>
    </row>
    <row r="11" spans="1:19" x14ac:dyDescent="0.55000000000000004">
      <c r="A11" s="30" t="s">
        <v>20</v>
      </c>
      <c r="B11" s="17" t="s">
        <v>55</v>
      </c>
      <c r="C11" s="19" t="s">
        <v>60</v>
      </c>
      <c r="D11" s="24" t="s">
        <v>63</v>
      </c>
      <c r="E11" s="20"/>
      <c r="F11" s="20"/>
      <c r="G11" s="20"/>
      <c r="H11" s="20"/>
      <c r="I11" s="20"/>
      <c r="J11" s="20"/>
      <c r="K11" s="20">
        <v>0</v>
      </c>
      <c r="L11" s="20">
        <v>0</v>
      </c>
      <c r="M11" s="20">
        <v>0</v>
      </c>
      <c r="N11" s="11">
        <v>0</v>
      </c>
      <c r="O11" s="11"/>
      <c r="P11" s="11"/>
      <c r="Q11" s="11"/>
      <c r="R11" s="11"/>
      <c r="S11" s="11"/>
    </row>
    <row r="12" spans="1:19" x14ac:dyDescent="0.55000000000000004">
      <c r="A12" s="30" t="s">
        <v>48</v>
      </c>
      <c r="B12" s="17" t="s">
        <v>55</v>
      </c>
      <c r="C12" s="19" t="s">
        <v>60</v>
      </c>
      <c r="D12" s="24" t="s">
        <v>63</v>
      </c>
      <c r="E12" s="20"/>
      <c r="F12" s="20"/>
      <c r="G12" s="20"/>
      <c r="H12" s="20"/>
      <c r="I12" s="20"/>
      <c r="J12" s="20"/>
      <c r="K12" s="20">
        <v>4225.2129091155011</v>
      </c>
      <c r="L12" s="20">
        <v>5803.1204611927024</v>
      </c>
      <c r="M12" s="20">
        <v>6241.3062551830681</v>
      </c>
      <c r="N12" s="11">
        <v>3280.4796133372201</v>
      </c>
      <c r="O12" s="11"/>
      <c r="P12" s="11"/>
      <c r="Q12" s="11"/>
      <c r="R12" s="11"/>
      <c r="S12" s="11"/>
    </row>
    <row r="13" spans="1:19" x14ac:dyDescent="0.55000000000000004">
      <c r="A13" s="30" t="s">
        <v>49</v>
      </c>
      <c r="B13" s="17" t="s">
        <v>55</v>
      </c>
      <c r="C13" s="19" t="s">
        <v>60</v>
      </c>
      <c r="D13" s="24" t="s">
        <v>63</v>
      </c>
      <c r="E13" s="20"/>
      <c r="F13" s="20"/>
      <c r="G13" s="20"/>
      <c r="H13" s="20"/>
      <c r="I13" s="20"/>
      <c r="J13" s="20"/>
      <c r="K13" s="20">
        <v>4289.5202077486447</v>
      </c>
      <c r="L13" s="20">
        <v>5345.867878123946</v>
      </c>
      <c r="M13" s="20">
        <v>8128.8276235248186</v>
      </c>
      <c r="N13" s="11">
        <v>3688.4223581381907</v>
      </c>
      <c r="O13" s="11"/>
      <c r="P13" s="11"/>
      <c r="Q13" s="11"/>
      <c r="R13" s="11"/>
      <c r="S13" s="11"/>
    </row>
    <row r="14" spans="1:19" x14ac:dyDescent="0.55000000000000004">
      <c r="A14" s="30" t="s">
        <v>38</v>
      </c>
      <c r="B14" s="17" t="s">
        <v>55</v>
      </c>
      <c r="C14" s="19" t="s">
        <v>60</v>
      </c>
      <c r="D14" s="24" t="s">
        <v>63</v>
      </c>
      <c r="E14" s="20"/>
      <c r="F14" s="20"/>
      <c r="G14" s="20"/>
      <c r="H14" s="20"/>
      <c r="I14" s="20"/>
      <c r="J14" s="20"/>
      <c r="K14" s="20">
        <v>0</v>
      </c>
      <c r="L14" s="20">
        <v>0</v>
      </c>
      <c r="M14" s="20">
        <v>0</v>
      </c>
      <c r="N14" s="20">
        <v>0</v>
      </c>
      <c r="O14" s="11"/>
      <c r="P14" s="11"/>
      <c r="Q14" s="11"/>
      <c r="R14" s="11"/>
      <c r="S14" s="11"/>
    </row>
    <row r="15" spans="1:19" x14ac:dyDescent="0.55000000000000004">
      <c r="A15" s="30" t="s">
        <v>41</v>
      </c>
      <c r="B15" s="17" t="s">
        <v>55</v>
      </c>
      <c r="C15" s="19" t="s">
        <v>60</v>
      </c>
      <c r="D15" s="24" t="s">
        <v>63</v>
      </c>
      <c r="E15" s="20"/>
      <c r="F15" s="20"/>
      <c r="G15" s="20"/>
      <c r="H15" s="20"/>
      <c r="I15" s="20"/>
      <c r="J15" s="20"/>
      <c r="K15" s="20">
        <v>0</v>
      </c>
      <c r="L15" s="20">
        <v>0</v>
      </c>
      <c r="M15" s="20">
        <v>0</v>
      </c>
      <c r="N15" s="20">
        <v>0</v>
      </c>
      <c r="O15" s="11"/>
      <c r="P15" s="11"/>
      <c r="Q15" s="11"/>
      <c r="R15" s="11"/>
      <c r="S15" s="11"/>
    </row>
    <row r="16" spans="1:19" x14ac:dyDescent="0.55000000000000004">
      <c r="A16" s="30" t="s">
        <v>39</v>
      </c>
      <c r="B16" s="17" t="s">
        <v>55</v>
      </c>
      <c r="C16" s="19" t="s">
        <v>60</v>
      </c>
      <c r="D16" s="24" t="s">
        <v>63</v>
      </c>
      <c r="E16" s="20"/>
      <c r="F16" s="20"/>
      <c r="G16" s="20"/>
      <c r="H16" s="20"/>
      <c r="I16" s="20"/>
      <c r="J16" s="20"/>
      <c r="K16" s="20">
        <v>0</v>
      </c>
      <c r="L16" s="20">
        <v>0</v>
      </c>
      <c r="M16" s="20">
        <v>0</v>
      </c>
      <c r="N16" s="20">
        <v>0</v>
      </c>
      <c r="O16" s="11"/>
      <c r="P16" s="11"/>
      <c r="Q16" s="11"/>
      <c r="R16" s="11"/>
      <c r="S16" s="11"/>
    </row>
    <row r="17" spans="1:19" x14ac:dyDescent="0.55000000000000004">
      <c r="A17" s="21" t="s">
        <v>13</v>
      </c>
      <c r="B17" s="17" t="s">
        <v>55</v>
      </c>
      <c r="C17" s="19" t="s">
        <v>61</v>
      </c>
      <c r="D17" s="24" t="s">
        <v>63</v>
      </c>
      <c r="E17" s="20"/>
      <c r="F17" s="20"/>
      <c r="G17" s="20"/>
      <c r="H17" s="20"/>
      <c r="I17" s="20"/>
      <c r="J17" s="20"/>
      <c r="K17" s="20">
        <v>2228.939227700128</v>
      </c>
      <c r="L17" s="20">
        <v>5782.8366281296258</v>
      </c>
      <c r="M17" s="20">
        <v>5448.6784409287775</v>
      </c>
      <c r="N17" s="11">
        <v>1435.9679687509647</v>
      </c>
      <c r="O17" s="11"/>
      <c r="P17" s="11"/>
      <c r="Q17" s="11"/>
      <c r="R17" s="11"/>
      <c r="S17" s="11"/>
    </row>
    <row r="18" spans="1:19" x14ac:dyDescent="0.55000000000000004">
      <c r="A18" s="21" t="s">
        <v>47</v>
      </c>
      <c r="B18" s="17" t="s">
        <v>55</v>
      </c>
      <c r="C18" s="19" t="s">
        <v>61</v>
      </c>
      <c r="D18" s="24" t="s">
        <v>63</v>
      </c>
      <c r="E18" s="20"/>
      <c r="F18" s="20"/>
      <c r="G18" s="20"/>
      <c r="H18" s="20"/>
      <c r="I18" s="20"/>
      <c r="J18" s="20"/>
      <c r="K18" s="20">
        <v>59.045820818952791</v>
      </c>
      <c r="L18" s="20">
        <v>173.46049220924823</v>
      </c>
      <c r="M18" s="20">
        <v>316.23535507882116</v>
      </c>
      <c r="N18" s="11">
        <v>189.64304809610209</v>
      </c>
      <c r="O18" s="11"/>
      <c r="P18" s="11"/>
      <c r="Q18" s="11"/>
      <c r="R18" s="11"/>
      <c r="S18" s="11"/>
    </row>
    <row r="19" spans="1:19" x14ac:dyDescent="0.55000000000000004">
      <c r="A19" s="21" t="s">
        <v>40</v>
      </c>
      <c r="B19" s="17" t="s">
        <v>55</v>
      </c>
      <c r="C19" s="19" t="s">
        <v>61</v>
      </c>
      <c r="D19" s="24" t="s">
        <v>63</v>
      </c>
      <c r="E19" s="20"/>
      <c r="F19" s="20"/>
      <c r="G19" s="20"/>
      <c r="H19" s="20"/>
      <c r="I19" s="20"/>
      <c r="J19" s="20"/>
      <c r="K19" s="20">
        <v>0</v>
      </c>
      <c r="L19" s="20">
        <v>0</v>
      </c>
      <c r="M19" s="20">
        <v>1444.1309384988092</v>
      </c>
      <c r="N19" s="11">
        <v>969.63683911249996</v>
      </c>
      <c r="O19" s="11"/>
      <c r="P19" s="11"/>
      <c r="Q19" s="11"/>
      <c r="R19" s="11"/>
      <c r="S19" s="11"/>
    </row>
    <row r="20" spans="1:19" x14ac:dyDescent="0.55000000000000004">
      <c r="A20" s="21" t="s">
        <v>14</v>
      </c>
      <c r="B20" s="17" t="s">
        <v>55</v>
      </c>
      <c r="C20" s="19" t="s">
        <v>61</v>
      </c>
      <c r="D20" s="24" t="s">
        <v>63</v>
      </c>
      <c r="E20" s="20"/>
      <c r="F20" s="20"/>
      <c r="G20" s="20"/>
      <c r="H20" s="20"/>
      <c r="I20" s="20"/>
      <c r="J20" s="20"/>
      <c r="K20" s="20">
        <v>8443.9854986808186</v>
      </c>
      <c r="L20" s="20">
        <v>9810.4747380722256</v>
      </c>
      <c r="M20" s="20">
        <v>10888.632290080197</v>
      </c>
      <c r="N20" s="11">
        <v>4981.2752405643623</v>
      </c>
      <c r="O20" s="11"/>
      <c r="P20" s="11"/>
      <c r="Q20" s="11"/>
      <c r="R20" s="11"/>
      <c r="S20" s="11"/>
    </row>
    <row r="21" spans="1:19" x14ac:dyDescent="0.55000000000000004">
      <c r="A21" s="21" t="s">
        <v>16</v>
      </c>
      <c r="B21" s="17" t="s">
        <v>55</v>
      </c>
      <c r="C21" s="19" t="s">
        <v>61</v>
      </c>
      <c r="D21" s="24" t="s">
        <v>63</v>
      </c>
      <c r="E21" s="20"/>
      <c r="F21" s="20"/>
      <c r="G21" s="20"/>
      <c r="H21" s="20"/>
      <c r="I21" s="20"/>
      <c r="J21" s="20"/>
      <c r="K21" s="20">
        <v>1531.9228952936455</v>
      </c>
      <c r="L21" s="20">
        <v>1758.1344278342499</v>
      </c>
      <c r="M21" s="20">
        <v>1996.8019897779316</v>
      </c>
      <c r="N21" s="11">
        <v>997.99646786599999</v>
      </c>
      <c r="O21" s="11"/>
      <c r="P21" s="11"/>
      <c r="Q21" s="11"/>
      <c r="R21" s="11"/>
      <c r="S21" s="11"/>
    </row>
    <row r="22" spans="1:19" x14ac:dyDescent="0.55000000000000004">
      <c r="A22" s="21" t="s">
        <v>17</v>
      </c>
      <c r="B22" s="17" t="s">
        <v>55</v>
      </c>
      <c r="C22" s="19" t="s">
        <v>61</v>
      </c>
      <c r="D22" s="24" t="s">
        <v>63</v>
      </c>
      <c r="E22" s="20"/>
      <c r="F22" s="20"/>
      <c r="G22" s="20"/>
      <c r="H22" s="20"/>
      <c r="I22" s="20"/>
      <c r="J22" s="20"/>
      <c r="K22" s="20">
        <v>3.0559041216273615</v>
      </c>
      <c r="L22" s="20">
        <v>3.75465382074856</v>
      </c>
      <c r="M22" s="20">
        <v>4.5014852967232697</v>
      </c>
      <c r="N22" s="11">
        <v>3.0644657790750003</v>
      </c>
      <c r="O22" s="11"/>
      <c r="P22" s="11"/>
      <c r="Q22" s="11"/>
      <c r="R22" s="11"/>
      <c r="S22" s="11"/>
    </row>
    <row r="23" spans="1:19" x14ac:dyDescent="0.55000000000000004">
      <c r="A23" s="21" t="s">
        <v>52</v>
      </c>
      <c r="B23" s="17" t="s">
        <v>55</v>
      </c>
      <c r="C23" s="19" t="s">
        <v>61</v>
      </c>
      <c r="D23" s="24" t="s">
        <v>63</v>
      </c>
      <c r="E23" s="20"/>
      <c r="F23" s="20"/>
      <c r="G23" s="20"/>
      <c r="H23" s="20"/>
      <c r="I23" s="20"/>
      <c r="J23" s="20"/>
      <c r="K23" s="20">
        <v>0</v>
      </c>
      <c r="L23" s="20">
        <v>0</v>
      </c>
      <c r="M23" s="20">
        <v>0</v>
      </c>
      <c r="N23" s="20">
        <v>0</v>
      </c>
      <c r="O23" s="11"/>
      <c r="P23" s="11"/>
      <c r="Q23" s="11"/>
      <c r="R23" s="11"/>
      <c r="S23" s="11"/>
    </row>
    <row r="24" spans="1:19" x14ac:dyDescent="0.55000000000000004">
      <c r="A24" s="21" t="s">
        <v>23</v>
      </c>
      <c r="B24" s="17" t="s">
        <v>55</v>
      </c>
      <c r="C24" s="19" t="s">
        <v>61</v>
      </c>
      <c r="D24" s="24" t="s">
        <v>63</v>
      </c>
      <c r="E24" s="20"/>
      <c r="F24" s="20"/>
      <c r="G24" s="20"/>
      <c r="H24" s="20"/>
      <c r="I24" s="20"/>
      <c r="J24" s="20"/>
      <c r="K24" s="20">
        <v>19.557639147764</v>
      </c>
      <c r="L24" s="20">
        <v>66.117665932550011</v>
      </c>
      <c r="M24" s="20">
        <v>194.11167499597599</v>
      </c>
      <c r="N24" s="11">
        <v>15.063818378465999</v>
      </c>
      <c r="O24" s="11"/>
      <c r="P24" s="11"/>
      <c r="Q24" s="11"/>
      <c r="R24" s="11"/>
      <c r="S24" s="11"/>
    </row>
    <row r="25" spans="1:19" x14ac:dyDescent="0.55000000000000004">
      <c r="A25" s="21" t="s">
        <v>20</v>
      </c>
      <c r="B25" s="17" t="s">
        <v>55</v>
      </c>
      <c r="C25" s="19" t="s">
        <v>61</v>
      </c>
      <c r="D25" s="24" t="s">
        <v>63</v>
      </c>
      <c r="E25" s="20"/>
      <c r="F25" s="20"/>
      <c r="G25" s="20"/>
      <c r="H25" s="20"/>
      <c r="I25" s="20"/>
      <c r="J25" s="20"/>
      <c r="K25" s="20">
        <v>0.19528177848460002</v>
      </c>
      <c r="L25" s="20">
        <v>0.91979405790803992</v>
      </c>
      <c r="M25" s="20">
        <v>1.0815188882355202</v>
      </c>
      <c r="N25" s="11">
        <v>0.56839372917475006</v>
      </c>
      <c r="O25" s="11"/>
      <c r="P25" s="11"/>
      <c r="Q25" s="11"/>
      <c r="R25" s="11"/>
      <c r="S25" s="11"/>
    </row>
    <row r="26" spans="1:19" x14ac:dyDescent="0.55000000000000004">
      <c r="A26" s="21" t="s">
        <v>48</v>
      </c>
      <c r="B26" s="17" t="s">
        <v>55</v>
      </c>
      <c r="C26" s="19" t="s">
        <v>61</v>
      </c>
      <c r="D26" s="24" t="s">
        <v>63</v>
      </c>
      <c r="E26" s="20"/>
      <c r="F26" s="20"/>
      <c r="G26" s="20"/>
      <c r="H26" s="20"/>
      <c r="I26" s="20"/>
      <c r="J26" s="20"/>
      <c r="K26" s="20">
        <v>1332.3050274025622</v>
      </c>
      <c r="L26" s="20">
        <v>1533.4558521108861</v>
      </c>
      <c r="M26" s="20">
        <v>1533.9755817850075</v>
      </c>
      <c r="N26" s="11">
        <v>837.60756685820411</v>
      </c>
      <c r="O26" s="11"/>
      <c r="P26" s="11"/>
      <c r="Q26" s="11"/>
      <c r="R26" s="11"/>
      <c r="S26" s="11"/>
    </row>
    <row r="27" spans="1:19" x14ac:dyDescent="0.55000000000000004">
      <c r="A27" s="21" t="s">
        <v>49</v>
      </c>
      <c r="B27" s="17" t="s">
        <v>55</v>
      </c>
      <c r="C27" s="19" t="s">
        <v>61</v>
      </c>
      <c r="D27" s="24" t="s">
        <v>63</v>
      </c>
      <c r="E27" s="20"/>
      <c r="F27" s="20"/>
      <c r="G27" s="20"/>
      <c r="H27" s="20"/>
      <c r="I27" s="20"/>
      <c r="J27" s="20"/>
      <c r="K27" s="20">
        <v>1700.0468973584761</v>
      </c>
      <c r="L27" s="20">
        <v>1266.0514026185597</v>
      </c>
      <c r="M27" s="20">
        <v>1512.6067535663346</v>
      </c>
      <c r="N27" s="11">
        <v>670.20893403388334</v>
      </c>
      <c r="O27" s="11"/>
      <c r="P27" s="11"/>
      <c r="Q27" s="11"/>
      <c r="R27" s="11"/>
      <c r="S27" s="11"/>
    </row>
    <row r="28" spans="1:19" x14ac:dyDescent="0.55000000000000004">
      <c r="A28" s="21" t="s">
        <v>38</v>
      </c>
      <c r="B28" s="17" t="s">
        <v>55</v>
      </c>
      <c r="C28" s="19" t="s">
        <v>61</v>
      </c>
      <c r="D28" s="24" t="s">
        <v>63</v>
      </c>
      <c r="E28" s="20"/>
      <c r="F28" s="20"/>
      <c r="G28" s="20"/>
      <c r="H28" s="20"/>
      <c r="I28" s="20"/>
      <c r="J28" s="20"/>
      <c r="K28" s="20">
        <v>0</v>
      </c>
      <c r="L28" s="20">
        <v>0</v>
      </c>
      <c r="M28" s="20">
        <v>94.770546026660739</v>
      </c>
      <c r="N28" s="11">
        <v>56.696920091292796</v>
      </c>
      <c r="O28" s="11"/>
      <c r="P28" s="11"/>
      <c r="Q28" s="11"/>
      <c r="R28" s="11"/>
      <c r="S28" s="11"/>
    </row>
    <row r="29" spans="1:19" x14ac:dyDescent="0.55000000000000004">
      <c r="A29" s="21" t="s">
        <v>41</v>
      </c>
      <c r="B29" s="17" t="s">
        <v>55</v>
      </c>
      <c r="C29" s="19" t="s">
        <v>61</v>
      </c>
      <c r="D29" s="24" t="s">
        <v>63</v>
      </c>
      <c r="E29" s="20"/>
      <c r="F29" s="20"/>
      <c r="G29" s="20"/>
      <c r="H29" s="20"/>
      <c r="I29" s="20"/>
      <c r="J29" s="20"/>
      <c r="K29" s="20">
        <v>0</v>
      </c>
      <c r="L29" s="20">
        <v>8.8858906351105009</v>
      </c>
      <c r="M29" s="20">
        <v>27.68497243839122</v>
      </c>
      <c r="N29" s="11">
        <v>22.335082224699995</v>
      </c>
      <c r="O29" s="11"/>
      <c r="P29" s="11"/>
      <c r="Q29" s="11"/>
      <c r="R29" s="11"/>
      <c r="S29" s="11"/>
    </row>
    <row r="30" spans="1:19" x14ac:dyDescent="0.55000000000000004">
      <c r="A30" s="21" t="s">
        <v>39</v>
      </c>
      <c r="B30" s="17" t="s">
        <v>55</v>
      </c>
      <c r="C30" s="19" t="s">
        <v>61</v>
      </c>
      <c r="D30" s="24" t="s">
        <v>63</v>
      </c>
      <c r="E30" s="20"/>
      <c r="F30" s="20"/>
      <c r="G30" s="20"/>
      <c r="H30" s="20"/>
      <c r="I30" s="20"/>
      <c r="J30" s="20"/>
      <c r="K30" s="20">
        <v>0</v>
      </c>
      <c r="L30" s="20">
        <v>23.14064359261512</v>
      </c>
      <c r="M30" s="20">
        <v>298.59044632944489</v>
      </c>
      <c r="N30" s="11">
        <v>255.68836768245038</v>
      </c>
      <c r="O30" s="11"/>
      <c r="P30" s="11"/>
      <c r="Q30" s="11"/>
      <c r="R30" s="11"/>
      <c r="S30" s="11"/>
    </row>
    <row r="31" spans="1:19" x14ac:dyDescent="0.55000000000000004">
      <c r="A31" s="8" t="s">
        <v>26</v>
      </c>
      <c r="B31" s="17" t="s">
        <v>56</v>
      </c>
      <c r="C31" s="17" t="s">
        <v>60</v>
      </c>
      <c r="D31" s="24" t="s">
        <v>63</v>
      </c>
      <c r="E31" s="20"/>
      <c r="F31" s="20"/>
      <c r="G31" s="20"/>
      <c r="H31" s="20"/>
      <c r="I31" s="20"/>
      <c r="J31" s="20"/>
      <c r="K31" s="20">
        <v>5046.0973406169669</v>
      </c>
      <c r="L31" s="20">
        <v>5351.5570801663871</v>
      </c>
      <c r="M31" s="20">
        <v>11665.58072325592</v>
      </c>
      <c r="N31" s="11">
        <v>9227.5242667523999</v>
      </c>
      <c r="O31" s="11"/>
      <c r="P31" s="11"/>
      <c r="Q31" s="11"/>
      <c r="R31" s="11"/>
      <c r="S31" s="11"/>
    </row>
    <row r="32" spans="1:19" x14ac:dyDescent="0.55000000000000004">
      <c r="A32" s="8" t="s">
        <v>29</v>
      </c>
      <c r="B32" s="17" t="s">
        <v>56</v>
      </c>
      <c r="C32" s="17" t="s">
        <v>60</v>
      </c>
      <c r="D32" s="24" t="s">
        <v>63</v>
      </c>
      <c r="E32" s="20"/>
      <c r="F32" s="20"/>
      <c r="G32" s="20"/>
      <c r="H32" s="20"/>
      <c r="I32" s="20"/>
      <c r="J32" s="20"/>
      <c r="K32" s="20">
        <v>8042.8894088160523</v>
      </c>
      <c r="L32" s="20">
        <v>12376.345577176158</v>
      </c>
      <c r="M32" s="20">
        <v>19496.252410850335</v>
      </c>
      <c r="N32" s="11">
        <v>11620.85321519792</v>
      </c>
      <c r="O32" s="11"/>
      <c r="P32" s="11"/>
      <c r="Q32" s="11"/>
      <c r="R32" s="11"/>
      <c r="S32" s="11"/>
    </row>
    <row r="33" spans="1:19" x14ac:dyDescent="0.55000000000000004">
      <c r="A33" s="8" t="s">
        <v>25</v>
      </c>
      <c r="B33" s="17" t="s">
        <v>56</v>
      </c>
      <c r="C33" s="17" t="s">
        <v>60</v>
      </c>
      <c r="D33" s="24" t="s">
        <v>63</v>
      </c>
      <c r="E33" s="20"/>
      <c r="F33" s="20"/>
      <c r="G33" s="20"/>
      <c r="H33" s="20"/>
      <c r="I33" s="20"/>
      <c r="J33" s="20"/>
      <c r="K33" s="20">
        <v>0</v>
      </c>
      <c r="L33" s="20">
        <v>0</v>
      </c>
      <c r="M33" s="20">
        <v>0</v>
      </c>
      <c r="N33" s="20">
        <v>0</v>
      </c>
      <c r="O33" s="11"/>
      <c r="P33" s="11"/>
      <c r="Q33" s="11"/>
      <c r="R33" s="11"/>
      <c r="S33" s="11"/>
    </row>
    <row r="34" spans="1:19" x14ac:dyDescent="0.55000000000000004">
      <c r="A34" s="8" t="s">
        <v>27</v>
      </c>
      <c r="B34" s="17" t="s">
        <v>56</v>
      </c>
      <c r="C34" s="17" t="s">
        <v>60</v>
      </c>
      <c r="D34" s="24" t="s">
        <v>63</v>
      </c>
      <c r="E34" s="20"/>
      <c r="F34" s="20"/>
      <c r="G34" s="20"/>
      <c r="H34" s="20"/>
      <c r="I34" s="20"/>
      <c r="J34" s="20"/>
      <c r="K34" s="20">
        <v>137.90899504755487</v>
      </c>
      <c r="L34" s="20">
        <v>156.85937989132998</v>
      </c>
      <c r="M34" s="20">
        <v>169.68290901322794</v>
      </c>
      <c r="N34" s="11">
        <v>296.17572354240002</v>
      </c>
      <c r="O34" s="11"/>
      <c r="P34" s="11"/>
      <c r="Q34" s="11"/>
      <c r="R34" s="11"/>
      <c r="S34" s="11"/>
    </row>
    <row r="35" spans="1:19" x14ac:dyDescent="0.55000000000000004">
      <c r="A35" s="8" t="s">
        <v>80</v>
      </c>
      <c r="B35" s="17" t="s">
        <v>56</v>
      </c>
      <c r="C35" s="17" t="s">
        <v>60</v>
      </c>
      <c r="D35" s="24" t="s">
        <v>63</v>
      </c>
      <c r="E35" s="20"/>
      <c r="F35" s="20"/>
      <c r="G35" s="20"/>
      <c r="H35" s="20"/>
      <c r="I35" s="20"/>
      <c r="J35" s="20"/>
      <c r="K35" s="20">
        <v>1024.6482261109259</v>
      </c>
      <c r="L35" s="20">
        <v>553.14542225141361</v>
      </c>
      <c r="M35" s="20">
        <v>313.2205056400087</v>
      </c>
      <c r="N35" s="11">
        <v>169.64738319821041</v>
      </c>
      <c r="O35" s="11"/>
      <c r="P35" s="11"/>
      <c r="Q35" s="11"/>
      <c r="R35" s="11"/>
      <c r="S35" s="11"/>
    </row>
    <row r="36" spans="1:19" x14ac:dyDescent="0.55000000000000004">
      <c r="A36" s="8" t="s">
        <v>30</v>
      </c>
      <c r="B36" s="17" t="s">
        <v>56</v>
      </c>
      <c r="C36" s="17" t="s">
        <v>60</v>
      </c>
      <c r="D36" s="24" t="s">
        <v>63</v>
      </c>
      <c r="E36" s="20"/>
      <c r="F36" s="20"/>
      <c r="G36" s="20"/>
      <c r="H36" s="20"/>
      <c r="I36" s="20"/>
      <c r="J36" s="20"/>
      <c r="K36" s="20">
        <v>4680.1179744736583</v>
      </c>
      <c r="L36" s="20">
        <v>6004.831976612908</v>
      </c>
      <c r="M36" s="20">
        <v>6579.7029319897792</v>
      </c>
      <c r="N36" s="11">
        <v>3386.5138501538654</v>
      </c>
      <c r="O36" s="11"/>
      <c r="P36" s="11"/>
      <c r="Q36" s="11"/>
      <c r="R36" s="11"/>
      <c r="S36" s="11"/>
    </row>
    <row r="37" spans="1:19" x14ac:dyDescent="0.55000000000000004">
      <c r="A37" s="8" t="s">
        <v>32</v>
      </c>
      <c r="B37" s="17" t="s">
        <v>56</v>
      </c>
      <c r="C37" s="17" t="s">
        <v>60</v>
      </c>
      <c r="D37" s="24" t="s">
        <v>63</v>
      </c>
      <c r="E37" s="20"/>
      <c r="F37" s="20"/>
      <c r="G37" s="20"/>
      <c r="H37" s="20"/>
      <c r="I37" s="20"/>
      <c r="J37" s="20"/>
      <c r="K37" s="20">
        <v>44620.308861675141</v>
      </c>
      <c r="L37" s="20">
        <v>68397.986373165651</v>
      </c>
      <c r="M37" s="20">
        <v>90423.839040230407</v>
      </c>
      <c r="N37" s="11">
        <v>52925.040791623964</v>
      </c>
      <c r="O37" s="11"/>
      <c r="P37" s="11"/>
      <c r="Q37" s="11"/>
      <c r="R37" s="11"/>
      <c r="S37" s="11"/>
    </row>
    <row r="38" spans="1:19" x14ac:dyDescent="0.55000000000000004">
      <c r="A38" s="8" t="s">
        <v>31</v>
      </c>
      <c r="B38" s="17" t="s">
        <v>56</v>
      </c>
      <c r="C38" s="17" t="s">
        <v>60</v>
      </c>
      <c r="D38" s="24" t="s">
        <v>63</v>
      </c>
      <c r="E38" s="20"/>
      <c r="F38" s="20"/>
      <c r="G38" s="20"/>
      <c r="H38" s="20"/>
      <c r="I38" s="20"/>
      <c r="J38" s="20"/>
      <c r="K38" s="20">
        <v>0</v>
      </c>
      <c r="L38" s="20">
        <v>0</v>
      </c>
      <c r="M38" s="20">
        <v>31814.045356999999</v>
      </c>
      <c r="N38" s="11">
        <v>32061.514050999998</v>
      </c>
      <c r="O38" s="11"/>
      <c r="P38" s="11"/>
      <c r="Q38" s="11"/>
      <c r="R38" s="11"/>
      <c r="S38" s="11"/>
    </row>
    <row r="39" spans="1:19" x14ac:dyDescent="0.55000000000000004">
      <c r="A39" s="8" t="s">
        <v>33</v>
      </c>
      <c r="B39" s="17" t="s">
        <v>56</v>
      </c>
      <c r="C39" s="17" t="s">
        <v>60</v>
      </c>
      <c r="D39" s="24" t="s">
        <v>63</v>
      </c>
      <c r="E39" s="20"/>
      <c r="F39" s="20"/>
      <c r="G39" s="20"/>
      <c r="H39" s="20"/>
      <c r="I39" s="20"/>
      <c r="J39" s="20"/>
      <c r="K39" s="20">
        <v>323.56027299358789</v>
      </c>
      <c r="L39" s="20">
        <v>359.48459485217927</v>
      </c>
      <c r="M39" s="20">
        <v>658.41170841736039</v>
      </c>
      <c r="N39" s="11">
        <v>430.54813254269061</v>
      </c>
      <c r="O39" s="11"/>
      <c r="P39" s="11"/>
      <c r="Q39" s="11"/>
      <c r="R39" s="11"/>
      <c r="S39" s="11"/>
    </row>
    <row r="40" spans="1:19" x14ac:dyDescent="0.55000000000000004">
      <c r="A40" s="8" t="s">
        <v>34</v>
      </c>
      <c r="B40" s="17" t="s">
        <v>56</v>
      </c>
      <c r="C40" s="17" t="s">
        <v>60</v>
      </c>
      <c r="D40" s="24" t="s">
        <v>63</v>
      </c>
      <c r="E40" s="20"/>
      <c r="F40" s="20"/>
      <c r="G40" s="20"/>
      <c r="H40" s="20"/>
      <c r="I40" s="20"/>
      <c r="J40" s="20"/>
      <c r="K40" s="20">
        <v>9900.6267428523497</v>
      </c>
      <c r="L40" s="20">
        <v>11892.727107984932</v>
      </c>
      <c r="M40" s="20">
        <v>12514.115493511013</v>
      </c>
      <c r="N40" s="11">
        <v>7477.6706615944004</v>
      </c>
      <c r="O40" s="11"/>
      <c r="P40" s="11"/>
      <c r="Q40" s="11"/>
      <c r="R40" s="11"/>
      <c r="S40" s="11"/>
    </row>
    <row r="41" spans="1:19" x14ac:dyDescent="0.55000000000000004">
      <c r="A41" s="8" t="s">
        <v>26</v>
      </c>
      <c r="B41" s="17" t="s">
        <v>56</v>
      </c>
      <c r="C41" s="17" t="s">
        <v>61</v>
      </c>
      <c r="D41" s="24" t="s">
        <v>63</v>
      </c>
      <c r="E41" s="20"/>
      <c r="F41" s="20"/>
      <c r="G41" s="20"/>
      <c r="H41" s="20"/>
      <c r="I41" s="20"/>
      <c r="J41" s="20"/>
      <c r="K41" s="20">
        <v>18206.240395766508</v>
      </c>
      <c r="L41" s="20">
        <v>31042.860809710761</v>
      </c>
      <c r="M41" s="20">
        <v>32491.98374874462</v>
      </c>
      <c r="N41" s="11">
        <v>15390.916083307511</v>
      </c>
      <c r="O41" s="11"/>
      <c r="P41" s="11"/>
      <c r="Q41" s="11"/>
      <c r="R41" s="11"/>
      <c r="S41" s="11"/>
    </row>
    <row r="42" spans="1:19" x14ac:dyDescent="0.55000000000000004">
      <c r="A42" s="8" t="s">
        <v>29</v>
      </c>
      <c r="B42" s="17" t="s">
        <v>56</v>
      </c>
      <c r="C42" s="17" t="s">
        <v>61</v>
      </c>
      <c r="D42" s="24" t="s">
        <v>63</v>
      </c>
      <c r="E42" s="20"/>
      <c r="F42" s="20"/>
      <c r="G42" s="20"/>
      <c r="H42" s="20"/>
      <c r="I42" s="20"/>
      <c r="J42" s="20"/>
      <c r="K42" s="20">
        <v>7315.4490662922344</v>
      </c>
      <c r="L42" s="20">
        <v>9592.2780601876821</v>
      </c>
      <c r="M42" s="20">
        <v>14218.058785809744</v>
      </c>
      <c r="N42" s="11">
        <v>8133.313551375315</v>
      </c>
      <c r="O42" s="11"/>
      <c r="P42" s="11"/>
      <c r="Q42" s="11"/>
      <c r="R42" s="11"/>
      <c r="S42" s="11"/>
    </row>
    <row r="43" spans="1:19" x14ac:dyDescent="0.55000000000000004">
      <c r="A43" s="8" t="s">
        <v>25</v>
      </c>
      <c r="B43" s="17" t="s">
        <v>56</v>
      </c>
      <c r="C43" s="17" t="s">
        <v>61</v>
      </c>
      <c r="D43" s="24" t="s">
        <v>63</v>
      </c>
      <c r="E43" s="20"/>
      <c r="F43" s="20"/>
      <c r="G43" s="20"/>
      <c r="H43" s="20"/>
      <c r="I43" s="20"/>
      <c r="J43" s="20"/>
      <c r="K43" s="20">
        <v>2045.1809694764745</v>
      </c>
      <c r="L43" s="20">
        <v>5512.2210282796332</v>
      </c>
      <c r="M43" s="20">
        <v>7596.4405329986694</v>
      </c>
      <c r="N43" s="11">
        <v>3885.5481130476246</v>
      </c>
      <c r="O43" s="11"/>
      <c r="P43" s="11"/>
      <c r="Q43" s="11"/>
      <c r="R43" s="11"/>
      <c r="S43" s="11"/>
    </row>
    <row r="44" spans="1:19" x14ac:dyDescent="0.55000000000000004">
      <c r="A44" s="8" t="s">
        <v>27</v>
      </c>
      <c r="B44" s="17" t="s">
        <v>56</v>
      </c>
      <c r="C44" s="17" t="s">
        <v>61</v>
      </c>
      <c r="D44" s="24" t="s">
        <v>63</v>
      </c>
      <c r="E44" s="20"/>
      <c r="F44" s="20"/>
      <c r="G44" s="20"/>
      <c r="H44" s="20"/>
      <c r="I44" s="20"/>
      <c r="J44" s="20"/>
      <c r="K44" s="20">
        <v>3.3670577020640002</v>
      </c>
      <c r="L44" s="20">
        <v>120.4628931866073</v>
      </c>
      <c r="M44" s="20">
        <v>378.52601554257456</v>
      </c>
      <c r="N44" s="11">
        <v>270.51687635949997</v>
      </c>
      <c r="O44" s="11"/>
      <c r="P44" s="11"/>
      <c r="Q44" s="11"/>
      <c r="R44" s="11"/>
      <c r="S44" s="11"/>
    </row>
    <row r="45" spans="1:19" x14ac:dyDescent="0.55000000000000004">
      <c r="A45" s="8" t="s">
        <v>80</v>
      </c>
      <c r="B45" s="17" t="s">
        <v>56</v>
      </c>
      <c r="C45" s="17" t="s">
        <v>61</v>
      </c>
      <c r="D45" s="24" t="s">
        <v>63</v>
      </c>
      <c r="E45" s="20"/>
      <c r="F45" s="20"/>
      <c r="G45" s="20"/>
      <c r="H45" s="20"/>
      <c r="I45" s="20"/>
      <c r="J45" s="20"/>
      <c r="K45" s="20">
        <v>16.360400870663192</v>
      </c>
      <c r="L45" s="20">
        <v>9.0261606983464588</v>
      </c>
      <c r="M45" s="20">
        <v>780.4292305845488</v>
      </c>
      <c r="N45" s="11">
        <v>691.15633030612958</v>
      </c>
      <c r="O45" s="11"/>
      <c r="P45" s="11"/>
      <c r="Q45" s="11"/>
      <c r="R45" s="11"/>
      <c r="S45" s="11"/>
    </row>
    <row r="46" spans="1:19" x14ac:dyDescent="0.55000000000000004">
      <c r="A46" s="8" t="s">
        <v>30</v>
      </c>
      <c r="B46" s="17" t="s">
        <v>56</v>
      </c>
      <c r="C46" s="17" t="s">
        <v>61</v>
      </c>
      <c r="D46" s="24" t="s">
        <v>63</v>
      </c>
      <c r="E46" s="20"/>
      <c r="F46" s="20"/>
      <c r="G46" s="20"/>
      <c r="H46" s="20"/>
      <c r="I46" s="20"/>
      <c r="J46" s="20"/>
      <c r="K46" s="20">
        <v>1759.4823469220241</v>
      </c>
      <c r="L46" s="20">
        <v>1813.9165734529161</v>
      </c>
      <c r="M46" s="20">
        <v>2329.8347681787491</v>
      </c>
      <c r="N46" s="11">
        <v>1293.2689827260201</v>
      </c>
      <c r="O46" s="11"/>
      <c r="P46" s="11"/>
      <c r="Q46" s="11"/>
      <c r="R46" s="11"/>
      <c r="S46" s="11"/>
    </row>
    <row r="47" spans="1:19" x14ac:dyDescent="0.55000000000000004">
      <c r="A47" s="8" t="s">
        <v>32</v>
      </c>
      <c r="B47" s="17" t="s">
        <v>56</v>
      </c>
      <c r="C47" s="17" t="s">
        <v>61</v>
      </c>
      <c r="D47" s="24" t="s">
        <v>63</v>
      </c>
      <c r="E47" s="20"/>
      <c r="F47" s="20"/>
      <c r="G47" s="20"/>
      <c r="H47" s="20"/>
      <c r="I47" s="20"/>
      <c r="J47" s="20"/>
      <c r="K47" s="20">
        <v>29866.710733563883</v>
      </c>
      <c r="L47" s="20">
        <v>38273.660601864613</v>
      </c>
      <c r="M47" s="20">
        <v>53857.096681809664</v>
      </c>
      <c r="N47" s="11">
        <v>26899.707987245314</v>
      </c>
      <c r="O47" s="11"/>
      <c r="P47" s="11"/>
      <c r="Q47" s="11"/>
      <c r="R47" s="11"/>
      <c r="S47" s="11"/>
    </row>
    <row r="48" spans="1:19" x14ac:dyDescent="0.55000000000000004">
      <c r="A48" s="8" t="s">
        <v>31</v>
      </c>
      <c r="B48" s="17" t="s">
        <v>56</v>
      </c>
      <c r="C48" s="17" t="s">
        <v>61</v>
      </c>
      <c r="D48" s="24" t="s">
        <v>63</v>
      </c>
      <c r="E48" s="20"/>
      <c r="F48" s="20"/>
      <c r="G48" s="20"/>
      <c r="H48" s="20"/>
      <c r="I48" s="20"/>
      <c r="J48" s="20"/>
      <c r="K48" s="20">
        <v>9268.5817772386035</v>
      </c>
      <c r="L48" s="20">
        <v>16420.396053</v>
      </c>
      <c r="M48" s="20">
        <v>19080.953244</v>
      </c>
      <c r="N48" s="11">
        <v>9540.6879270000009</v>
      </c>
      <c r="O48" s="11"/>
      <c r="P48" s="11"/>
      <c r="Q48" s="11"/>
      <c r="R48" s="11"/>
      <c r="S48" s="11"/>
    </row>
    <row r="49" spans="1:19" x14ac:dyDescent="0.55000000000000004">
      <c r="A49" s="8" t="s">
        <v>33</v>
      </c>
      <c r="B49" s="17" t="s">
        <v>56</v>
      </c>
      <c r="C49" s="17" t="s">
        <v>61</v>
      </c>
      <c r="D49" s="24" t="s">
        <v>63</v>
      </c>
      <c r="E49" s="20"/>
      <c r="F49" s="20"/>
      <c r="G49" s="20"/>
      <c r="H49" s="20"/>
      <c r="I49" s="20"/>
      <c r="J49" s="20"/>
      <c r="K49" s="20">
        <v>128.14221836224255</v>
      </c>
      <c r="L49" s="20">
        <v>139.69709835018259</v>
      </c>
      <c r="M49" s="20">
        <v>159.69249330691565</v>
      </c>
      <c r="N49" s="11">
        <v>85.4435719989456</v>
      </c>
      <c r="O49" s="11"/>
      <c r="P49" s="11"/>
      <c r="Q49" s="11"/>
      <c r="R49" s="11"/>
      <c r="S49" s="11"/>
    </row>
    <row r="50" spans="1:19" x14ac:dyDescent="0.55000000000000004">
      <c r="A50" s="8" t="s">
        <v>34</v>
      </c>
      <c r="B50" s="17" t="s">
        <v>56</v>
      </c>
      <c r="C50" s="17" t="s">
        <v>61</v>
      </c>
      <c r="D50" s="24" t="s">
        <v>63</v>
      </c>
      <c r="E50" s="20"/>
      <c r="F50" s="20"/>
      <c r="G50" s="20"/>
      <c r="H50" s="20"/>
      <c r="I50" s="20"/>
      <c r="J50" s="20"/>
      <c r="K50" s="20">
        <v>2119.2812977268031</v>
      </c>
      <c r="L50" s="20">
        <v>2563.2379667462683</v>
      </c>
      <c r="M50" s="20">
        <v>3144.858369852006</v>
      </c>
      <c r="N50" s="11">
        <v>1704.5656968079452</v>
      </c>
      <c r="O50" s="11"/>
      <c r="P50" s="11"/>
      <c r="Q50" s="11"/>
      <c r="R50" s="11"/>
      <c r="S50" s="11"/>
    </row>
    <row r="51" spans="1:19" x14ac:dyDescent="0.55000000000000004">
      <c r="A51" s="8" t="s">
        <v>43</v>
      </c>
      <c r="B51" s="17" t="s">
        <v>57</v>
      </c>
      <c r="C51" s="17" t="s">
        <v>60</v>
      </c>
      <c r="D51" s="24" t="s">
        <v>63</v>
      </c>
      <c r="E51" s="20"/>
      <c r="F51" s="20"/>
      <c r="G51" s="20"/>
      <c r="H51" s="20"/>
      <c r="I51" s="20"/>
      <c r="J51" s="20"/>
      <c r="K51" s="20">
        <v>0</v>
      </c>
      <c r="L51" s="20">
        <v>0</v>
      </c>
      <c r="M51" s="20">
        <v>0</v>
      </c>
      <c r="N51" s="11">
        <v>17926.872024972108</v>
      </c>
      <c r="O51" s="11"/>
      <c r="P51" s="11"/>
      <c r="Q51" s="11"/>
      <c r="R51" s="11"/>
      <c r="S51" s="11"/>
    </row>
    <row r="52" spans="1:19" x14ac:dyDescent="0.55000000000000004">
      <c r="A52" s="8" t="s">
        <v>44</v>
      </c>
      <c r="B52" s="17" t="s">
        <v>57</v>
      </c>
      <c r="C52" s="17" t="s">
        <v>60</v>
      </c>
      <c r="D52" s="24" t="s">
        <v>63</v>
      </c>
      <c r="E52" s="20"/>
      <c r="F52" s="20"/>
      <c r="G52" s="20"/>
      <c r="H52" s="20"/>
      <c r="I52" s="20"/>
      <c r="J52" s="20"/>
      <c r="K52" s="20">
        <v>0</v>
      </c>
      <c r="L52" s="20">
        <v>0</v>
      </c>
      <c r="M52" s="20">
        <v>0</v>
      </c>
      <c r="N52" s="11">
        <v>0</v>
      </c>
      <c r="O52" s="11"/>
      <c r="P52" s="11"/>
      <c r="Q52" s="11"/>
      <c r="R52" s="11"/>
      <c r="S52" s="11"/>
    </row>
    <row r="53" spans="1:19" x14ac:dyDescent="0.55000000000000004">
      <c r="A53" s="8" t="s">
        <v>45</v>
      </c>
      <c r="B53" s="17" t="s">
        <v>57</v>
      </c>
      <c r="C53" s="17" t="s">
        <v>60</v>
      </c>
      <c r="D53" s="24" t="s">
        <v>63</v>
      </c>
      <c r="E53" s="20"/>
      <c r="F53" s="20"/>
      <c r="G53" s="20"/>
      <c r="H53" s="20"/>
      <c r="I53" s="20"/>
      <c r="J53" s="20"/>
      <c r="K53" s="20">
        <v>68114.324774020002</v>
      </c>
      <c r="L53" s="20">
        <v>0</v>
      </c>
      <c r="M53" s="20">
        <v>0</v>
      </c>
      <c r="N53" s="11">
        <v>0</v>
      </c>
      <c r="O53" s="11"/>
      <c r="P53" s="11"/>
      <c r="Q53" s="11"/>
      <c r="R53" s="11"/>
      <c r="S53" s="11"/>
    </row>
    <row r="54" spans="1:19" x14ac:dyDescent="0.55000000000000004">
      <c r="A54" s="8" t="s">
        <v>50</v>
      </c>
      <c r="B54" s="17" t="s">
        <v>57</v>
      </c>
      <c r="C54" s="17" t="s">
        <v>60</v>
      </c>
      <c r="D54" s="24" t="s">
        <v>63</v>
      </c>
      <c r="E54" s="20"/>
      <c r="F54" s="20"/>
      <c r="G54" s="20"/>
      <c r="H54" s="20"/>
      <c r="I54" s="20"/>
      <c r="J54" s="20"/>
      <c r="K54" s="20">
        <v>0</v>
      </c>
      <c r="L54" s="20"/>
      <c r="M54" s="20"/>
      <c r="N54" s="11">
        <v>0</v>
      </c>
      <c r="O54" s="11"/>
      <c r="P54" s="11"/>
      <c r="Q54" s="11"/>
      <c r="R54" s="11"/>
      <c r="S54" s="11"/>
    </row>
    <row r="55" spans="1:19" x14ac:dyDescent="0.55000000000000004">
      <c r="A55" s="8" t="s">
        <v>43</v>
      </c>
      <c r="B55" s="17" t="s">
        <v>57</v>
      </c>
      <c r="C55" s="17" t="s">
        <v>61</v>
      </c>
      <c r="D55" s="24" t="s">
        <v>63</v>
      </c>
      <c r="E55" s="20"/>
      <c r="F55" s="20"/>
      <c r="G55" s="20"/>
      <c r="H55" s="20"/>
      <c r="I55" s="20"/>
      <c r="J55" s="20"/>
      <c r="K55" s="20">
        <v>8298.9893941057344</v>
      </c>
      <c r="L55" s="20">
        <v>17006.724166479842</v>
      </c>
      <c r="M55" s="20">
        <v>20011.15272677648</v>
      </c>
      <c r="N55" s="11">
        <v>9824.2517387330881</v>
      </c>
      <c r="O55" s="11"/>
      <c r="P55" s="11"/>
      <c r="Q55" s="11"/>
      <c r="R55" s="11"/>
      <c r="S55" s="11"/>
    </row>
    <row r="56" spans="1:19" x14ac:dyDescent="0.55000000000000004">
      <c r="A56" s="8" t="s">
        <v>44</v>
      </c>
      <c r="B56" s="17" t="s">
        <v>57</v>
      </c>
      <c r="C56" s="17" t="s">
        <v>61</v>
      </c>
      <c r="D56" s="24" t="s">
        <v>63</v>
      </c>
      <c r="E56" s="20"/>
      <c r="F56" s="20"/>
      <c r="G56" s="20"/>
      <c r="H56" s="20"/>
      <c r="I56" s="20"/>
      <c r="J56" s="20"/>
      <c r="K56" s="20">
        <v>0</v>
      </c>
      <c r="L56" s="20">
        <v>16724.551522162339</v>
      </c>
      <c r="M56" s="20">
        <v>13932.45489104574</v>
      </c>
      <c r="N56" s="11">
        <v>6462.7798058906528</v>
      </c>
      <c r="O56" s="11"/>
      <c r="P56" s="11"/>
      <c r="Q56" s="11"/>
      <c r="R56" s="11"/>
      <c r="S56" s="11"/>
    </row>
    <row r="57" spans="1:19" x14ac:dyDescent="0.55000000000000004">
      <c r="A57" s="8" t="s">
        <v>45</v>
      </c>
      <c r="B57" s="17" t="s">
        <v>57</v>
      </c>
      <c r="C57" s="17" t="s">
        <v>61</v>
      </c>
      <c r="D57" s="24" t="s">
        <v>63</v>
      </c>
      <c r="E57" s="20"/>
      <c r="F57" s="20"/>
      <c r="G57" s="20"/>
      <c r="H57" s="20"/>
      <c r="I57" s="20"/>
      <c r="J57" s="20"/>
      <c r="K57" s="20">
        <v>41288.994905525702</v>
      </c>
      <c r="L57" s="20">
        <v>44491.399777430255</v>
      </c>
      <c r="M57" s="20">
        <v>48728.653548349204</v>
      </c>
      <c r="N57" s="11">
        <v>24897.568046</v>
      </c>
      <c r="O57" s="11"/>
      <c r="P57" s="11"/>
      <c r="Q57" s="11"/>
      <c r="R57" s="11"/>
      <c r="S57" s="11"/>
    </row>
    <row r="58" spans="1:19" x14ac:dyDescent="0.55000000000000004">
      <c r="A58" s="8" t="s">
        <v>50</v>
      </c>
      <c r="B58" s="17" t="s">
        <v>57</v>
      </c>
      <c r="C58" s="17" t="s">
        <v>61</v>
      </c>
      <c r="D58" s="24" t="s">
        <v>63</v>
      </c>
      <c r="E58" s="20"/>
      <c r="F58" s="20"/>
      <c r="G58" s="20"/>
      <c r="H58" s="20"/>
      <c r="I58" s="20"/>
      <c r="J58" s="20"/>
      <c r="K58" s="20">
        <v>0</v>
      </c>
      <c r="L58" s="20">
        <v>0</v>
      </c>
      <c r="M58" s="20">
        <v>0</v>
      </c>
      <c r="N58" s="11">
        <v>45110.289947091464</v>
      </c>
      <c r="O58" s="11"/>
      <c r="P58" s="11"/>
      <c r="Q58" s="11"/>
      <c r="R58" s="11"/>
      <c r="S58" s="11"/>
    </row>
    <row r="59" spans="1:19" x14ac:dyDescent="0.55000000000000004">
      <c r="L59" s="81"/>
      <c r="M59" s="81"/>
      <c r="N59" s="81"/>
    </row>
    <row r="60" spans="1:19" x14ac:dyDescent="0.55000000000000004">
      <c r="L60" s="81"/>
    </row>
    <row r="61" spans="1:19" x14ac:dyDescent="0.55000000000000004">
      <c r="A61" s="86" t="s">
        <v>102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8"/>
    </row>
    <row r="62" spans="1:19" x14ac:dyDescent="0.55000000000000004">
      <c r="A62" s="67" t="s">
        <v>100</v>
      </c>
      <c r="B62" s="67" t="s">
        <v>54</v>
      </c>
      <c r="C62" s="67" t="s">
        <v>59</v>
      </c>
      <c r="D62" s="50" t="s">
        <v>53</v>
      </c>
      <c r="E62" s="50">
        <v>2017</v>
      </c>
      <c r="F62" s="50">
        <v>2018</v>
      </c>
      <c r="G62" s="50">
        <v>2019</v>
      </c>
      <c r="H62" s="50">
        <v>2020</v>
      </c>
      <c r="I62" s="50">
        <v>2021</v>
      </c>
      <c r="J62" s="50">
        <v>2022</v>
      </c>
      <c r="K62" s="50">
        <v>2023</v>
      </c>
      <c r="L62" s="50">
        <v>2024</v>
      </c>
      <c r="M62" s="50">
        <v>2025</v>
      </c>
      <c r="N62" s="33">
        <v>46203</v>
      </c>
      <c r="O62" s="50">
        <v>2026</v>
      </c>
      <c r="P62" s="50">
        <v>2027</v>
      </c>
      <c r="Q62" s="50">
        <v>2028</v>
      </c>
      <c r="R62" s="50">
        <v>2029</v>
      </c>
      <c r="S62" s="50">
        <v>2030</v>
      </c>
    </row>
    <row r="63" spans="1:19" x14ac:dyDescent="0.55000000000000004">
      <c r="A63" s="51" t="s">
        <v>101</v>
      </c>
      <c r="B63" s="17" t="s">
        <v>57</v>
      </c>
      <c r="C63" s="17" t="s">
        <v>60</v>
      </c>
      <c r="D63" s="24" t="s">
        <v>63</v>
      </c>
      <c r="E63" s="34">
        <v>4940.234966</v>
      </c>
      <c r="F63" s="34">
        <v>1489.8284448600002</v>
      </c>
      <c r="G63" s="34">
        <v>5475.5427324600005</v>
      </c>
      <c r="H63" s="34">
        <v>4306.4658192799998</v>
      </c>
      <c r="I63" s="34">
        <v>4487.6486806200001</v>
      </c>
      <c r="J63" s="34">
        <v>3081.7267312200001</v>
      </c>
      <c r="K63" s="34">
        <v>14314.219346</v>
      </c>
      <c r="L63" s="34">
        <v>10767.715017999999</v>
      </c>
      <c r="M63" s="34">
        <v>8967.1541429999997</v>
      </c>
      <c r="N63" s="34">
        <v>7641.8339429999996</v>
      </c>
      <c r="O63" s="34">
        <v>78711.496765360003</v>
      </c>
      <c r="P63" s="35">
        <v>5273.4443423600005</v>
      </c>
      <c r="Q63" s="35">
        <v>5659.4291173600004</v>
      </c>
      <c r="R63" s="35">
        <v>6107.5640533600008</v>
      </c>
      <c r="S63" s="35">
        <v>6617.7685743599995</v>
      </c>
    </row>
    <row r="64" spans="1:19" x14ac:dyDescent="0.55000000000000004">
      <c r="A64" s="51" t="s">
        <v>68</v>
      </c>
      <c r="B64" s="17" t="s">
        <v>57</v>
      </c>
      <c r="C64" s="17" t="s">
        <v>60</v>
      </c>
      <c r="D64" s="24" t="s">
        <v>63</v>
      </c>
      <c r="E64" s="34">
        <v>32243.486973068251</v>
      </c>
      <c r="F64" s="34">
        <v>36852.067419511695</v>
      </c>
      <c r="G64" s="34">
        <v>44483.906641521513</v>
      </c>
      <c r="H64" s="34">
        <v>76515.923382284003</v>
      </c>
      <c r="I64" s="34">
        <v>134208.81991300001</v>
      </c>
      <c r="J64" s="34">
        <v>164990.08108500001</v>
      </c>
      <c r="K64" s="34">
        <v>205205.69795199999</v>
      </c>
      <c r="L64" s="34">
        <v>232846.68240200001</v>
      </c>
      <c r="M64" s="34">
        <v>264992.11400292302</v>
      </c>
      <c r="N64" s="34">
        <v>143332.85954422594</v>
      </c>
      <c r="O64" s="34">
        <v>126662.02</v>
      </c>
      <c r="P64" s="35">
        <v>116469.5</v>
      </c>
      <c r="Q64" s="35">
        <v>183284.7</v>
      </c>
      <c r="R64" s="35">
        <v>122978.2</v>
      </c>
      <c r="S64" s="35">
        <v>106000</v>
      </c>
    </row>
    <row r="65" spans="1:19" x14ac:dyDescent="0.55000000000000004">
      <c r="A65" s="51" t="s">
        <v>101</v>
      </c>
      <c r="B65" s="17" t="s">
        <v>57</v>
      </c>
      <c r="C65" s="17" t="s">
        <v>61</v>
      </c>
      <c r="D65" s="24" t="s">
        <v>63</v>
      </c>
      <c r="E65" s="20">
        <v>44743.486973068255</v>
      </c>
      <c r="F65" s="20">
        <v>66852.067419511703</v>
      </c>
      <c r="G65" s="20">
        <v>89483.90664152152</v>
      </c>
      <c r="H65" s="20">
        <v>106515.923382284</v>
      </c>
      <c r="I65" s="20">
        <v>194208.81991300001</v>
      </c>
      <c r="J65" s="20">
        <v>214990.08108500001</v>
      </c>
      <c r="K65" s="20">
        <v>298760.69795199996</v>
      </c>
      <c r="L65" s="20">
        <v>352846.68240200001</v>
      </c>
      <c r="M65" s="20">
        <v>334992.11400292302</v>
      </c>
      <c r="N65" s="20">
        <v>207616.47954422593</v>
      </c>
      <c r="O65" s="34">
        <v>305056.97459100001</v>
      </c>
      <c r="P65" s="11">
        <v>7800.0909970000002</v>
      </c>
      <c r="Q65" s="11">
        <v>7075.8541679999998</v>
      </c>
      <c r="R65" s="11">
        <v>6289.4671760000001</v>
      </c>
      <c r="S65" s="11">
        <v>5441.010601</v>
      </c>
    </row>
    <row r="66" spans="1:19" x14ac:dyDescent="0.55000000000000004">
      <c r="A66" s="51" t="s">
        <v>68</v>
      </c>
      <c r="B66" s="17" t="s">
        <v>57</v>
      </c>
      <c r="C66" s="17" t="s">
        <v>61</v>
      </c>
      <c r="D66" s="24" t="s">
        <v>63</v>
      </c>
      <c r="E66" s="20">
        <v>51873.982555228256</v>
      </c>
      <c r="F66" s="20">
        <v>69712.043495371705</v>
      </c>
      <c r="G66" s="20">
        <v>110445.67176398152</v>
      </c>
      <c r="H66" s="20">
        <v>126367.663263564</v>
      </c>
      <c r="I66" s="20">
        <v>215299.08573162003</v>
      </c>
      <c r="J66" s="20">
        <v>236598.30389122001</v>
      </c>
      <c r="K66" s="20">
        <v>439798.76747799997</v>
      </c>
      <c r="L66" s="20">
        <v>403387.064403</v>
      </c>
      <c r="M66" s="20">
        <v>349315.28232292301</v>
      </c>
      <c r="N66" s="20">
        <v>289903.36057522596</v>
      </c>
      <c r="O66" s="34">
        <v>316889.29044499999</v>
      </c>
      <c r="P66" s="11">
        <v>358904.37845199998</v>
      </c>
      <c r="Q66" s="11">
        <v>343713.88221200003</v>
      </c>
      <c r="R66" s="11">
        <v>324310.92227799998</v>
      </c>
      <c r="S66" s="11">
        <v>308483.363778</v>
      </c>
    </row>
  </sheetData>
  <mergeCells count="2">
    <mergeCell ref="A61:S61"/>
    <mergeCell ref="A1:S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C9E25-85E6-4B87-AF1E-59B904E483EF}">
  <dimension ref="A1:M102"/>
  <sheetViews>
    <sheetView tabSelected="1" topLeftCell="A40" zoomScaleNormal="100" workbookViewId="0">
      <selection activeCell="A56" sqref="A56:M56"/>
    </sheetView>
  </sheetViews>
  <sheetFormatPr defaultRowHeight="14.4" x14ac:dyDescent="0.55000000000000004"/>
  <cols>
    <col min="1" max="1" width="29.7890625" style="3" bestFit="1" customWidth="1"/>
    <col min="2" max="2" width="12.7890625" style="3" bestFit="1" customWidth="1"/>
    <col min="3" max="3" width="11.47265625" style="28" customWidth="1"/>
    <col min="4" max="4" width="9.5234375" style="3" bestFit="1" customWidth="1"/>
    <col min="5" max="6" width="9.26171875" style="3" bestFit="1" customWidth="1"/>
    <col min="7" max="12" width="10.62890625" style="3" bestFit="1" customWidth="1"/>
    <col min="13" max="13" width="10.62890625" bestFit="1" customWidth="1"/>
  </cols>
  <sheetData>
    <row r="1" spans="1:13" x14ac:dyDescent="0.55000000000000004">
      <c r="A1" s="90" t="s">
        <v>103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s="15" customFormat="1" x14ac:dyDescent="0.55000000000000004">
      <c r="A2" s="22" t="s">
        <v>58</v>
      </c>
      <c r="B2" s="22" t="s">
        <v>54</v>
      </c>
      <c r="C2" s="26" t="s">
        <v>53</v>
      </c>
      <c r="D2" s="26">
        <v>2017</v>
      </c>
      <c r="E2" s="26">
        <v>2018</v>
      </c>
      <c r="F2" s="26">
        <v>2019</v>
      </c>
      <c r="G2" s="26">
        <v>2020</v>
      </c>
      <c r="H2" s="26">
        <v>2021</v>
      </c>
      <c r="I2" s="26">
        <v>2022</v>
      </c>
      <c r="J2" s="26">
        <v>2023</v>
      </c>
      <c r="K2" s="26">
        <v>2024</v>
      </c>
      <c r="L2" s="26">
        <v>2025</v>
      </c>
      <c r="M2" s="33">
        <v>46203</v>
      </c>
    </row>
    <row r="3" spans="1:13" x14ac:dyDescent="0.55000000000000004">
      <c r="A3" s="10" t="s">
        <v>13</v>
      </c>
      <c r="B3" s="5" t="s">
        <v>55</v>
      </c>
      <c r="C3" s="27" t="s">
        <v>62</v>
      </c>
      <c r="D3" s="6">
        <v>0</v>
      </c>
      <c r="E3" s="6">
        <v>0</v>
      </c>
      <c r="F3" s="6">
        <v>0</v>
      </c>
      <c r="G3" s="6">
        <v>49.167999999999999</v>
      </c>
      <c r="H3" s="6">
        <v>101.88</v>
      </c>
      <c r="I3" s="6">
        <v>117.37</v>
      </c>
      <c r="J3" s="6">
        <v>165.80500000000001</v>
      </c>
      <c r="K3" s="6">
        <v>204.92958508199999</v>
      </c>
      <c r="L3" s="6">
        <v>319.13902680199999</v>
      </c>
      <c r="M3" s="6">
        <v>336.08121542200001</v>
      </c>
    </row>
    <row r="4" spans="1:13" x14ac:dyDescent="0.55000000000000004">
      <c r="A4" s="10" t="s">
        <v>38</v>
      </c>
      <c r="B4" s="5" t="s">
        <v>55</v>
      </c>
      <c r="C4" s="27" t="s">
        <v>62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3.46965718</v>
      </c>
      <c r="L4" s="6">
        <v>5.4680844889999998</v>
      </c>
      <c r="M4" s="6">
        <v>5.309484651</v>
      </c>
    </row>
    <row r="5" spans="1:13" x14ac:dyDescent="0.55000000000000004">
      <c r="A5" s="10" t="s">
        <v>39</v>
      </c>
      <c r="B5" s="5" t="s">
        <v>55</v>
      </c>
      <c r="C5" s="27" t="s">
        <v>62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7.4954198679999999</v>
      </c>
      <c r="M5" s="6">
        <v>8.8472998699999987</v>
      </c>
    </row>
    <row r="6" spans="1:13" x14ac:dyDescent="0.55000000000000004">
      <c r="A6" s="10" t="s">
        <v>40</v>
      </c>
      <c r="B6" s="5" t="s">
        <v>55</v>
      </c>
      <c r="C6" s="27" t="s">
        <v>62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52.032499983999998</v>
      </c>
      <c r="L6" s="6">
        <v>58.697500026</v>
      </c>
      <c r="M6" s="6">
        <v>56.994999999999997</v>
      </c>
    </row>
    <row r="7" spans="1:13" x14ac:dyDescent="0.55000000000000004">
      <c r="A7" s="10" t="s">
        <v>14</v>
      </c>
      <c r="B7" s="5" t="s">
        <v>55</v>
      </c>
      <c r="C7" s="27" t="s">
        <v>62</v>
      </c>
      <c r="D7" s="6">
        <v>159.928</v>
      </c>
      <c r="E7" s="6">
        <v>159.75800000000001</v>
      </c>
      <c r="F7" s="6">
        <v>194.68700000000001</v>
      </c>
      <c r="G7" s="6">
        <v>258.03899999999999</v>
      </c>
      <c r="H7" s="6">
        <v>333.29700000000003</v>
      </c>
      <c r="I7" s="6">
        <v>334.02600000000001</v>
      </c>
      <c r="J7" s="6">
        <v>347.05599999999998</v>
      </c>
      <c r="K7" s="6">
        <v>361.48324967400004</v>
      </c>
      <c r="L7" s="6">
        <v>380.393398811</v>
      </c>
      <c r="M7" s="6">
        <v>391.85110141600001</v>
      </c>
    </row>
    <row r="8" spans="1:13" x14ac:dyDescent="0.55000000000000004">
      <c r="A8" s="10" t="s">
        <v>15</v>
      </c>
      <c r="B8" s="5" t="s">
        <v>55</v>
      </c>
      <c r="C8" s="27" t="s">
        <v>62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10.4</v>
      </c>
      <c r="K8" s="6">
        <v>11.04</v>
      </c>
      <c r="L8" s="6">
        <v>19.880236</v>
      </c>
      <c r="M8" s="6">
        <v>29.830081010000001</v>
      </c>
    </row>
    <row r="9" spans="1:13" x14ac:dyDescent="0.55000000000000004">
      <c r="A9" s="10" t="s">
        <v>16</v>
      </c>
      <c r="B9" s="5" t="s">
        <v>55</v>
      </c>
      <c r="C9" s="27" t="s">
        <v>62</v>
      </c>
      <c r="D9" s="6">
        <v>72.3</v>
      </c>
      <c r="E9" s="6">
        <v>73.319999999999993</v>
      </c>
      <c r="F9" s="6">
        <v>71.643000000000001</v>
      </c>
      <c r="G9" s="6">
        <v>61.863</v>
      </c>
      <c r="H9" s="6">
        <v>61.469000000000001</v>
      </c>
      <c r="I9" s="6">
        <v>62.722000000000001</v>
      </c>
      <c r="J9" s="6">
        <v>58.372999999999998</v>
      </c>
      <c r="K9" s="6">
        <v>64.481908279999999</v>
      </c>
      <c r="L9" s="6">
        <v>65.709401700000001</v>
      </c>
      <c r="M9" s="6">
        <v>63.826307419999999</v>
      </c>
    </row>
    <row r="10" spans="1:13" x14ac:dyDescent="0.55000000000000004">
      <c r="A10" s="10" t="s">
        <v>17</v>
      </c>
      <c r="B10" s="5" t="s">
        <v>55</v>
      </c>
      <c r="C10" s="27" t="s">
        <v>62</v>
      </c>
      <c r="D10" s="6">
        <v>1.772</v>
      </c>
      <c r="E10" s="6">
        <v>9.6319999999999997</v>
      </c>
      <c r="F10" s="6">
        <v>13.738</v>
      </c>
      <c r="G10" s="6">
        <v>15.792999999999999</v>
      </c>
      <c r="H10" s="6">
        <v>23.155999999999999</v>
      </c>
      <c r="I10" s="6">
        <v>28.123000000000001</v>
      </c>
      <c r="J10" s="6">
        <v>32.918999999999997</v>
      </c>
      <c r="K10" s="6">
        <v>31.055399889</v>
      </c>
      <c r="L10" s="6">
        <v>51.262636586000006</v>
      </c>
      <c r="M10" s="6">
        <v>50.437536531000006</v>
      </c>
    </row>
    <row r="11" spans="1:13" x14ac:dyDescent="0.55000000000000004">
      <c r="A11" s="10" t="s">
        <v>18</v>
      </c>
      <c r="B11" s="5" t="s">
        <v>55</v>
      </c>
      <c r="C11" s="27" t="s">
        <v>62</v>
      </c>
      <c r="D11" s="6">
        <v>2.8</v>
      </c>
      <c r="E11" s="6">
        <v>2.681</v>
      </c>
      <c r="F11" s="6">
        <v>2.5630000000000002</v>
      </c>
      <c r="G11" s="6">
        <v>2.4420000000000002</v>
      </c>
      <c r="H11" s="6">
        <v>2.3239999999999998</v>
      </c>
      <c r="I11" s="6">
        <v>4.3769999999999998</v>
      </c>
      <c r="J11" s="6">
        <v>7.5350000000000001</v>
      </c>
      <c r="K11" s="6">
        <v>12.142705182</v>
      </c>
      <c r="L11" s="6">
        <v>14.021292520999999</v>
      </c>
      <c r="M11" s="6">
        <v>13.964818333</v>
      </c>
    </row>
    <row r="12" spans="1:13" x14ac:dyDescent="0.55000000000000004">
      <c r="A12" s="10" t="s">
        <v>19</v>
      </c>
      <c r="B12" s="5" t="s">
        <v>55</v>
      </c>
      <c r="C12" s="27" t="s">
        <v>62</v>
      </c>
      <c r="D12" s="6">
        <v>57.161000000000001</v>
      </c>
      <c r="E12" s="6">
        <v>60.029000000000003</v>
      </c>
      <c r="F12" s="6">
        <v>63.207000000000001</v>
      </c>
      <c r="G12" s="6">
        <v>65.588999999999999</v>
      </c>
      <c r="H12" s="6">
        <v>71.100999999999999</v>
      </c>
      <c r="I12" s="6">
        <v>71.418000000000006</v>
      </c>
      <c r="J12" s="6">
        <v>69.197000000000003</v>
      </c>
      <c r="K12" s="6">
        <v>65.597558914999993</v>
      </c>
      <c r="L12" s="6">
        <v>70.932499731999997</v>
      </c>
      <c r="M12" s="6">
        <v>74.538814688999992</v>
      </c>
    </row>
    <row r="13" spans="1:13" x14ac:dyDescent="0.55000000000000004">
      <c r="A13" s="10" t="s">
        <v>20</v>
      </c>
      <c r="B13" s="5" t="s">
        <v>55</v>
      </c>
      <c r="C13" s="27" t="s">
        <v>62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8.1159999999999997</v>
      </c>
      <c r="K13" s="6">
        <v>6.7127692789999998</v>
      </c>
      <c r="L13" s="6">
        <v>8.6460738290000005</v>
      </c>
      <c r="M13" s="6">
        <v>8.3952975460000001</v>
      </c>
    </row>
    <row r="14" spans="1:13" x14ac:dyDescent="0.55000000000000004">
      <c r="A14" s="10" t="s">
        <v>21</v>
      </c>
      <c r="B14" s="5" t="s">
        <v>55</v>
      </c>
      <c r="C14" s="27" t="s">
        <v>62</v>
      </c>
      <c r="D14" s="6">
        <v>52.215000000000003</v>
      </c>
      <c r="E14" s="6">
        <v>56.23</v>
      </c>
      <c r="F14" s="6">
        <v>64.552000000000007</v>
      </c>
      <c r="G14" s="6">
        <v>73.98</v>
      </c>
      <c r="H14" s="6">
        <v>77.712000000000003</v>
      </c>
      <c r="I14" s="6">
        <v>75.995999999999995</v>
      </c>
      <c r="J14" s="6">
        <v>78.132999999999996</v>
      </c>
      <c r="K14" s="6">
        <v>76.142686827000006</v>
      </c>
      <c r="L14" s="6">
        <v>75.897274934999999</v>
      </c>
      <c r="M14" s="6">
        <v>73.460420565999996</v>
      </c>
    </row>
    <row r="15" spans="1:13" x14ac:dyDescent="0.55000000000000004">
      <c r="A15" s="10" t="s">
        <v>22</v>
      </c>
      <c r="B15" s="5" t="s">
        <v>55</v>
      </c>
      <c r="C15" s="27" t="s">
        <v>62</v>
      </c>
      <c r="D15" s="6"/>
      <c r="E15" s="6"/>
      <c r="F15" s="6"/>
      <c r="G15" s="6"/>
      <c r="H15" s="6"/>
      <c r="I15" s="6"/>
      <c r="J15" s="6"/>
      <c r="K15" s="6">
        <v>1.6719999999999999</v>
      </c>
      <c r="L15" s="6">
        <v>4.0069999999999997</v>
      </c>
      <c r="M15" s="6">
        <v>4.0069999999999997</v>
      </c>
    </row>
    <row r="16" spans="1:13" x14ac:dyDescent="0.55000000000000004">
      <c r="A16" s="10" t="s">
        <v>23</v>
      </c>
      <c r="B16" s="5" t="s">
        <v>55</v>
      </c>
      <c r="C16" s="27" t="s">
        <v>62</v>
      </c>
      <c r="D16" s="6">
        <v>7.7619999999999996</v>
      </c>
      <c r="E16" s="6">
        <v>19.716999999999999</v>
      </c>
      <c r="F16" s="6">
        <v>75.222999999999999</v>
      </c>
      <c r="G16" s="6">
        <v>113.134</v>
      </c>
      <c r="H16" s="6">
        <v>142.375</v>
      </c>
      <c r="I16" s="6">
        <v>142.29</v>
      </c>
      <c r="J16" s="6">
        <v>139.50800000000001</v>
      </c>
      <c r="K16" s="6">
        <v>197.10752769800001</v>
      </c>
      <c r="L16" s="6">
        <v>229.039531528</v>
      </c>
      <c r="M16" s="6">
        <v>223.36394388999997</v>
      </c>
    </row>
    <row r="17" spans="1:13" x14ac:dyDescent="0.55000000000000004">
      <c r="A17" s="10" t="s">
        <v>24</v>
      </c>
      <c r="B17" s="5" t="s">
        <v>55</v>
      </c>
      <c r="C17" s="27" t="s">
        <v>62</v>
      </c>
      <c r="D17" s="6">
        <v>0.32300000000000001</v>
      </c>
      <c r="E17" s="6">
        <v>0.315</v>
      </c>
      <c r="F17" s="6">
        <v>0.309</v>
      </c>
      <c r="G17" s="6">
        <v>0.32900000000000001</v>
      </c>
      <c r="H17" s="6">
        <v>9.6000000000000002E-2</v>
      </c>
      <c r="I17" s="6">
        <v>9.0999999999999998E-2</v>
      </c>
      <c r="J17" s="6">
        <v>9.1999999999999998E-2</v>
      </c>
      <c r="K17" s="6">
        <v>8.9463292999999999E-2</v>
      </c>
      <c r="L17" s="6">
        <v>8.1287714999999997E-2</v>
      </c>
      <c r="M17" s="6">
        <v>6.8385315000000002E-2</v>
      </c>
    </row>
    <row r="18" spans="1:13" x14ac:dyDescent="0.55000000000000004">
      <c r="A18" s="10" t="s">
        <v>25</v>
      </c>
      <c r="B18" s="5" t="s">
        <v>56</v>
      </c>
      <c r="C18" s="27" t="s">
        <v>62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65.995999999999995</v>
      </c>
      <c r="J18" s="6">
        <v>70.951999999999998</v>
      </c>
      <c r="K18" s="6">
        <v>101.282888888</v>
      </c>
      <c r="L18" s="6">
        <v>137.80886268900002</v>
      </c>
      <c r="M18" s="6">
        <v>155.16521055899997</v>
      </c>
    </row>
    <row r="19" spans="1:13" x14ac:dyDescent="0.55000000000000004">
      <c r="A19" s="10" t="s">
        <v>26</v>
      </c>
      <c r="B19" s="5" t="s">
        <v>56</v>
      </c>
      <c r="C19" s="27" t="s">
        <v>62</v>
      </c>
      <c r="D19" s="6">
        <v>23.167999999999999</v>
      </c>
      <c r="E19" s="6">
        <v>88.453999999999994</v>
      </c>
      <c r="F19" s="6">
        <v>230.577</v>
      </c>
      <c r="G19" s="6">
        <v>307.55200000000002</v>
      </c>
      <c r="H19" s="6">
        <v>315.03800000000001</v>
      </c>
      <c r="I19" s="6">
        <v>324.13900000000001</v>
      </c>
      <c r="J19" s="6">
        <v>381.71100000000001</v>
      </c>
      <c r="K19" s="6">
        <v>399.72633004699998</v>
      </c>
      <c r="L19" s="6">
        <v>522.71408096799996</v>
      </c>
      <c r="M19" s="6">
        <v>538.56462138900008</v>
      </c>
    </row>
    <row r="20" spans="1:13" x14ac:dyDescent="0.55000000000000004">
      <c r="A20" s="10" t="s">
        <v>27</v>
      </c>
      <c r="B20" s="5" t="s">
        <v>56</v>
      </c>
      <c r="C20" s="27" t="s">
        <v>62</v>
      </c>
      <c r="D20" s="6">
        <v>49.83</v>
      </c>
      <c r="E20" s="6">
        <v>58.110999999999997</v>
      </c>
      <c r="F20" s="6">
        <v>71.528999999999996</v>
      </c>
      <c r="G20" s="6">
        <v>76.022000000000006</v>
      </c>
      <c r="H20" s="6">
        <v>77.778999999999996</v>
      </c>
      <c r="I20" s="6">
        <v>80.644999999999996</v>
      </c>
      <c r="J20" s="6">
        <v>87.161000000000001</v>
      </c>
      <c r="K20" s="6">
        <v>97.549219109999996</v>
      </c>
      <c r="L20" s="6">
        <v>101.80141159</v>
      </c>
      <c r="M20" s="6">
        <v>106.34703252</v>
      </c>
    </row>
    <row r="21" spans="1:13" x14ac:dyDescent="0.55000000000000004">
      <c r="A21" s="10" t="s">
        <v>42</v>
      </c>
      <c r="B21" s="5" t="s">
        <v>56</v>
      </c>
      <c r="C21" s="27" t="s">
        <v>62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20.082754949999998</v>
      </c>
      <c r="L21" s="6">
        <v>64.131921720999998</v>
      </c>
      <c r="M21" s="6">
        <v>62.271798236000002</v>
      </c>
    </row>
    <row r="22" spans="1:13" x14ac:dyDescent="0.55000000000000004">
      <c r="A22" s="10" t="s">
        <v>28</v>
      </c>
      <c r="B22" s="5" t="s">
        <v>56</v>
      </c>
      <c r="C22" s="27" t="s">
        <v>62</v>
      </c>
      <c r="D22" s="6">
        <v>6.8029999999999999</v>
      </c>
      <c r="E22" s="6">
        <v>5.5949999999999998</v>
      </c>
      <c r="F22" s="6">
        <v>4.6109999999999998</v>
      </c>
      <c r="G22" s="6">
        <v>4.0970000000000004</v>
      </c>
      <c r="H22" s="6">
        <v>2.88</v>
      </c>
      <c r="I22" s="6">
        <v>1.8660000000000001</v>
      </c>
      <c r="J22" s="6">
        <v>1.0529999999999999</v>
      </c>
      <c r="K22" s="6">
        <v>0.58847889500000006</v>
      </c>
      <c r="L22" s="6">
        <v>0.43414448300000003</v>
      </c>
      <c r="M22" s="6">
        <v>0.30983113400000001</v>
      </c>
    </row>
    <row r="23" spans="1:13" x14ac:dyDescent="0.55000000000000004">
      <c r="A23" s="10" t="s">
        <v>29</v>
      </c>
      <c r="B23" s="5" t="s">
        <v>56</v>
      </c>
      <c r="C23" s="27" t="s">
        <v>62</v>
      </c>
      <c r="D23" s="6">
        <v>400.43700000000001</v>
      </c>
      <c r="E23" s="6">
        <v>513.95799999999997</v>
      </c>
      <c r="F23" s="6">
        <v>570.39599999999996</v>
      </c>
      <c r="G23" s="6">
        <v>709.66099999999994</v>
      </c>
      <c r="H23" s="6">
        <v>733.72699999999998</v>
      </c>
      <c r="I23" s="6">
        <v>736.82899999999995</v>
      </c>
      <c r="J23" s="6">
        <v>792.93</v>
      </c>
      <c r="K23" s="6">
        <v>837.34309216700001</v>
      </c>
      <c r="L23" s="6">
        <v>871.37716771099997</v>
      </c>
      <c r="M23" s="6">
        <v>883.18983223700002</v>
      </c>
    </row>
    <row r="24" spans="1:13" x14ac:dyDescent="0.55000000000000004">
      <c r="A24" s="10" t="s">
        <v>30</v>
      </c>
      <c r="B24" s="5" t="s">
        <v>56</v>
      </c>
      <c r="C24" s="27" t="s">
        <v>62</v>
      </c>
      <c r="D24" s="6">
        <v>126.131</v>
      </c>
      <c r="E24" s="6">
        <v>128.14500000000001</v>
      </c>
      <c r="F24" s="6">
        <v>142.352</v>
      </c>
      <c r="G24" s="6">
        <v>161.96700000000001</v>
      </c>
      <c r="H24" s="6">
        <v>171.73</v>
      </c>
      <c r="I24" s="6">
        <v>183.161</v>
      </c>
      <c r="J24" s="6">
        <v>192.16300000000001</v>
      </c>
      <c r="K24" s="6">
        <v>190.760671863</v>
      </c>
      <c r="L24" s="6">
        <v>213.80949008000002</v>
      </c>
      <c r="M24" s="6">
        <v>212.08212809299999</v>
      </c>
    </row>
    <row r="25" spans="1:13" x14ac:dyDescent="0.55000000000000004">
      <c r="A25" s="10" t="s">
        <v>31</v>
      </c>
      <c r="B25" s="5" t="s">
        <v>56</v>
      </c>
      <c r="C25" s="27" t="s">
        <v>62</v>
      </c>
      <c r="D25" s="6">
        <v>0</v>
      </c>
      <c r="E25" s="6">
        <v>0</v>
      </c>
      <c r="F25" s="6">
        <v>0</v>
      </c>
      <c r="G25" s="6">
        <v>230.73099999999999</v>
      </c>
      <c r="H25" s="6">
        <v>224.21400000000003</v>
      </c>
      <c r="I25" s="6">
        <v>360.48299999999921</v>
      </c>
      <c r="J25" s="6">
        <v>587.30400000000009</v>
      </c>
      <c r="K25" s="6">
        <v>774.41620075599997</v>
      </c>
      <c r="L25" s="6">
        <v>938.38704358899997</v>
      </c>
      <c r="M25" s="6">
        <v>783.77545765600007</v>
      </c>
    </row>
    <row r="26" spans="1:13" x14ac:dyDescent="0.55000000000000004">
      <c r="A26" s="10" t="s">
        <v>32</v>
      </c>
      <c r="B26" s="5" t="s">
        <v>56</v>
      </c>
      <c r="C26" s="27" t="s">
        <v>62</v>
      </c>
      <c r="D26" s="6">
        <v>1400.076</v>
      </c>
      <c r="E26" s="6">
        <v>1615.395</v>
      </c>
      <c r="F26" s="6">
        <v>1903.701</v>
      </c>
      <c r="G26" s="6">
        <v>2437.1120000000001</v>
      </c>
      <c r="H26" s="6">
        <v>2582.9029999999998</v>
      </c>
      <c r="I26" s="6">
        <v>2703.4490000000001</v>
      </c>
      <c r="J26" s="6">
        <v>3286.5349999999999</v>
      </c>
      <c r="K26" s="6">
        <v>3750.5160265689997</v>
      </c>
      <c r="L26" s="6">
        <v>4134.7486014420001</v>
      </c>
      <c r="M26" s="6">
        <v>4242.2677427230001</v>
      </c>
    </row>
    <row r="27" spans="1:13" x14ac:dyDescent="0.55000000000000004">
      <c r="A27" s="10" t="s">
        <v>33</v>
      </c>
      <c r="B27" s="5" t="s">
        <v>56</v>
      </c>
      <c r="C27" s="27" t="s">
        <v>62</v>
      </c>
      <c r="D27" s="6">
        <v>14.101000000000001</v>
      </c>
      <c r="E27" s="6">
        <v>13.259</v>
      </c>
      <c r="F27" s="6">
        <v>12.71</v>
      </c>
      <c r="G27" s="6">
        <v>13.644</v>
      </c>
      <c r="H27" s="6">
        <v>12.281000000000001</v>
      </c>
      <c r="I27" s="6">
        <v>11.31</v>
      </c>
      <c r="J27" s="6">
        <v>11.46</v>
      </c>
      <c r="K27" s="6">
        <v>11.261804134</v>
      </c>
      <c r="L27" s="6">
        <v>13.702947664000002</v>
      </c>
      <c r="M27" s="6">
        <v>15.142390791999999</v>
      </c>
    </row>
    <row r="28" spans="1:13" x14ac:dyDescent="0.55000000000000004">
      <c r="A28" s="10" t="s">
        <v>34</v>
      </c>
      <c r="B28" s="5" t="s">
        <v>56</v>
      </c>
      <c r="C28" s="27" t="s">
        <v>62</v>
      </c>
      <c r="D28" s="6">
        <v>56.018999999999998</v>
      </c>
      <c r="E28" s="6">
        <v>56.783000000000001</v>
      </c>
      <c r="F28" s="6">
        <v>63.948999999999998</v>
      </c>
      <c r="G28" s="6">
        <v>65.180000000000007</v>
      </c>
      <c r="H28" s="6">
        <v>74.513000000000005</v>
      </c>
      <c r="I28" s="6">
        <v>80.441000000000003</v>
      </c>
      <c r="J28" s="6">
        <v>85.162000000000006</v>
      </c>
      <c r="K28" s="6">
        <v>87.23734005</v>
      </c>
      <c r="L28" s="6">
        <v>90.331113329999994</v>
      </c>
      <c r="M28" s="6">
        <v>96.260074209999999</v>
      </c>
    </row>
    <row r="29" spans="1:13" x14ac:dyDescent="0.55000000000000004">
      <c r="A29" s="10" t="s">
        <v>35</v>
      </c>
      <c r="B29" s="5" t="s">
        <v>57</v>
      </c>
      <c r="C29" s="27" t="s">
        <v>62</v>
      </c>
      <c r="D29" s="6">
        <v>400</v>
      </c>
      <c r="E29" s="6">
        <v>400</v>
      </c>
      <c r="F29" s="6">
        <v>400</v>
      </c>
      <c r="G29" s="6">
        <v>400</v>
      </c>
      <c r="H29" s="6">
        <f>'[1]WITHOUT IMF'!$B$20/1000000</f>
        <v>680.56500000000005</v>
      </c>
      <c r="I29" s="6">
        <v>680.56500000000005</v>
      </c>
      <c r="J29" s="6">
        <v>620</v>
      </c>
      <c r="K29" s="6">
        <v>620</v>
      </c>
      <c r="L29" s="6">
        <v>620</v>
      </c>
      <c r="M29" s="6">
        <v>620</v>
      </c>
    </row>
    <row r="30" spans="1:13" x14ac:dyDescent="0.55000000000000004">
      <c r="A30" s="10" t="s">
        <v>43</v>
      </c>
      <c r="B30" s="5" t="s">
        <v>57</v>
      </c>
      <c r="C30" s="27" t="s">
        <v>62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166.095</v>
      </c>
      <c r="K30" s="6">
        <v>156.097499951</v>
      </c>
      <c r="L30" s="6">
        <v>176.09250007699998</v>
      </c>
      <c r="M30" s="6">
        <v>158.77178571900001</v>
      </c>
    </row>
    <row r="31" spans="1:13" x14ac:dyDescent="0.55000000000000004">
      <c r="A31" s="10" t="s">
        <v>37</v>
      </c>
      <c r="B31" s="5" t="s">
        <v>57</v>
      </c>
      <c r="C31" s="27" t="s">
        <v>62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208.12999993399998</v>
      </c>
      <c r="L31" s="6">
        <v>234.79000010299998</v>
      </c>
      <c r="M31" s="6">
        <v>227.98</v>
      </c>
    </row>
    <row r="32" spans="1:13" x14ac:dyDescent="0.55000000000000004">
      <c r="A32" s="10" t="s">
        <v>64</v>
      </c>
      <c r="B32" s="5" t="s">
        <v>57</v>
      </c>
      <c r="C32" s="27" t="s">
        <v>62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242.98607409499999</v>
      </c>
    </row>
    <row r="33" spans="1:13" s="1" customFormat="1" x14ac:dyDescent="0.55000000000000004">
      <c r="A33" s="44"/>
      <c r="B33" s="44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s="1" customFormat="1" x14ac:dyDescent="0.55000000000000004">
      <c r="A34" s="23"/>
      <c r="B34" s="23"/>
      <c r="C34" s="28"/>
      <c r="D34" s="23"/>
      <c r="E34" s="23"/>
      <c r="F34" s="23"/>
      <c r="G34" s="23"/>
      <c r="H34" s="23"/>
      <c r="I34" s="23"/>
      <c r="J34" s="23"/>
      <c r="K34" s="23"/>
      <c r="L34" s="23"/>
      <c r="M34" s="31"/>
    </row>
    <row r="35" spans="1:13" s="1" customFormat="1" x14ac:dyDescent="0.55000000000000004">
      <c r="A35" s="90" t="s">
        <v>104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</row>
    <row r="36" spans="1:13" s="1" customFormat="1" x14ac:dyDescent="0.55000000000000004">
      <c r="A36" s="22" t="s">
        <v>100</v>
      </c>
      <c r="B36" s="22" t="s">
        <v>54</v>
      </c>
      <c r="C36" s="50" t="s">
        <v>53</v>
      </c>
      <c r="D36" s="50">
        <v>2017</v>
      </c>
      <c r="E36" s="50">
        <v>2018</v>
      </c>
      <c r="F36" s="50">
        <v>2019</v>
      </c>
      <c r="G36" s="50">
        <v>2020</v>
      </c>
      <c r="H36" s="50">
        <v>2021</v>
      </c>
      <c r="I36" s="50">
        <v>2022</v>
      </c>
      <c r="J36" s="50">
        <v>2023</v>
      </c>
      <c r="K36" s="50">
        <v>2024</v>
      </c>
      <c r="L36" s="50">
        <v>2025</v>
      </c>
      <c r="M36" s="33">
        <v>46203</v>
      </c>
    </row>
    <row r="37" spans="1:13" ht="16" customHeight="1" x14ac:dyDescent="0.55000000000000004">
      <c r="A37" s="10" t="s">
        <v>67</v>
      </c>
      <c r="B37" s="65" t="s">
        <v>57</v>
      </c>
      <c r="C37" s="27" t="s">
        <v>62</v>
      </c>
      <c r="D37" s="6">
        <v>209.85723854584282</v>
      </c>
      <c r="E37" s="6">
        <v>201.36660969329071</v>
      </c>
      <c r="F37" s="6">
        <v>190.34948127698334</v>
      </c>
      <c r="G37" s="6">
        <v>206.4361448914355</v>
      </c>
      <c r="H37" s="6">
        <v>83.790507483355782</v>
      </c>
      <c r="I37" s="6">
        <v>414.89844144268784</v>
      </c>
      <c r="J37" s="6">
        <v>125.94260704319056</v>
      </c>
      <c r="K37" s="6">
        <v>154.32830117761122</v>
      </c>
      <c r="L37" s="6">
        <v>194.56395535452839</v>
      </c>
      <c r="M37" s="6">
        <v>60.179249040548449</v>
      </c>
    </row>
    <row r="38" spans="1:13" x14ac:dyDescent="0.55000000000000004">
      <c r="A38" s="10" t="s">
        <v>68</v>
      </c>
      <c r="B38" s="65" t="s">
        <v>57</v>
      </c>
      <c r="C38" s="27" t="s">
        <v>62</v>
      </c>
      <c r="D38" s="6">
        <v>590.13381112595675</v>
      </c>
      <c r="E38" s="6">
        <v>650.67519233782366</v>
      </c>
      <c r="F38" s="6">
        <v>856.46608666057546</v>
      </c>
      <c r="G38" s="6">
        <v>1170.2249895502714</v>
      </c>
      <c r="H38" s="6">
        <v>1356.0234817654984</v>
      </c>
      <c r="I38" s="6">
        <v>1645.6551030295018</v>
      </c>
      <c r="J38" s="6">
        <v>1587.1574421461632</v>
      </c>
      <c r="K38" s="6">
        <v>1674.853738466104</v>
      </c>
      <c r="L38" s="6">
        <v>1707.1715926821323</v>
      </c>
      <c r="M38" s="6">
        <v>1707.0465073441626</v>
      </c>
    </row>
    <row r="39" spans="1:13" s="1" customFormat="1" x14ac:dyDescent="0.55000000000000004">
      <c r="A39" s="23"/>
      <c r="B39" s="23"/>
      <c r="C39" s="28"/>
      <c r="D39" s="52"/>
      <c r="E39" s="52"/>
      <c r="F39" s="52"/>
      <c r="G39" s="52"/>
      <c r="H39" s="52"/>
      <c r="I39" s="52"/>
      <c r="J39" s="52"/>
      <c r="K39" s="52"/>
      <c r="L39" s="52"/>
      <c r="M39" s="52"/>
    </row>
    <row r="40" spans="1:13" s="1" customFormat="1" x14ac:dyDescent="0.55000000000000004">
      <c r="A40" s="23"/>
      <c r="B40" s="23"/>
      <c r="C40" s="28"/>
      <c r="D40" s="23"/>
      <c r="E40" s="23"/>
      <c r="F40" s="23"/>
      <c r="G40" s="23"/>
      <c r="H40" s="23"/>
      <c r="I40" s="23"/>
      <c r="J40" s="23"/>
      <c r="K40" s="23"/>
      <c r="L40" s="23"/>
    </row>
    <row r="41" spans="1:13" s="1" customFormat="1" x14ac:dyDescent="0.55000000000000004">
      <c r="A41" s="90" t="s">
        <v>104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</row>
    <row r="42" spans="1:13" s="1" customFormat="1" x14ac:dyDescent="0.55000000000000004">
      <c r="A42" s="66" t="s">
        <v>105</v>
      </c>
      <c r="B42" s="22" t="s">
        <v>54</v>
      </c>
      <c r="C42" s="50" t="s">
        <v>53</v>
      </c>
      <c r="D42" s="50">
        <v>2017</v>
      </c>
      <c r="E42" s="50">
        <v>2018</v>
      </c>
      <c r="F42" s="50">
        <v>2019</v>
      </c>
      <c r="G42" s="50">
        <v>2020</v>
      </c>
      <c r="H42" s="50">
        <v>2021</v>
      </c>
      <c r="I42" s="50">
        <v>2022</v>
      </c>
      <c r="J42" s="50">
        <v>2023</v>
      </c>
      <c r="K42" s="50">
        <v>2024</v>
      </c>
      <c r="L42" s="50">
        <v>2025</v>
      </c>
      <c r="M42" s="33">
        <v>46203</v>
      </c>
    </row>
    <row r="43" spans="1:13" s="1" customFormat="1" x14ac:dyDescent="0.55000000000000004">
      <c r="A43" s="10" t="s">
        <v>69</v>
      </c>
      <c r="B43" s="65" t="s">
        <v>57</v>
      </c>
      <c r="C43" s="27" t="s">
        <v>62</v>
      </c>
      <c r="D43" s="6">
        <v>319.90496652594226</v>
      </c>
      <c r="E43" s="6">
        <v>364.37667099051123</v>
      </c>
      <c r="F43" s="6">
        <v>512.9273402334012</v>
      </c>
      <c r="G43" s="6">
        <v>794.56476395862978</v>
      </c>
      <c r="H43" s="6">
        <v>1001.7193876226715</v>
      </c>
      <c r="I43" s="6">
        <v>1399.2724611339527</v>
      </c>
      <c r="J43" s="6">
        <v>1339.4205388448356</v>
      </c>
      <c r="K43" s="6">
        <v>1374.67569396163</v>
      </c>
      <c r="L43" s="6">
        <v>1528.3446730816684</v>
      </c>
      <c r="M43" s="6">
        <v>1458.584682288149</v>
      </c>
    </row>
    <row r="44" spans="1:13" s="1" customFormat="1" x14ac:dyDescent="0.55000000000000004">
      <c r="A44" s="10" t="s">
        <v>70</v>
      </c>
      <c r="B44" s="65" t="s">
        <v>57</v>
      </c>
      <c r="C44" s="27" t="s">
        <v>62</v>
      </c>
      <c r="D44" s="6">
        <v>480.08608314585734</v>
      </c>
      <c r="E44" s="6">
        <v>487.66513104060311</v>
      </c>
      <c r="F44" s="6">
        <v>533.88822770415754</v>
      </c>
      <c r="G44" s="6">
        <v>582.09637048307729</v>
      </c>
      <c r="H44" s="6">
        <v>438.09460162618257</v>
      </c>
      <c r="I44" s="6">
        <v>597.69458333823695</v>
      </c>
      <c r="J44" s="6">
        <v>373.67951034451841</v>
      </c>
      <c r="K44" s="6">
        <v>454.50634568208511</v>
      </c>
      <c r="L44" s="6">
        <v>373.39087495499206</v>
      </c>
      <c r="M44" s="6">
        <v>308.64107409656225</v>
      </c>
    </row>
    <row r="45" spans="1:13" s="1" customFormat="1" x14ac:dyDescent="0.55000000000000004">
      <c r="A45" s="44"/>
      <c r="B45" s="44"/>
      <c r="C45" s="45"/>
      <c r="D45" s="54"/>
      <c r="E45" s="54"/>
      <c r="F45" s="54"/>
      <c r="G45" s="54"/>
      <c r="H45" s="54"/>
      <c r="I45" s="54"/>
      <c r="J45" s="54"/>
      <c r="K45" s="54"/>
      <c r="L45" s="54"/>
      <c r="M45" s="54"/>
    </row>
    <row r="46" spans="1:13" s="1" customFormat="1" x14ac:dyDescent="0.55000000000000004">
      <c r="A46" s="3"/>
      <c r="B46" s="3"/>
      <c r="C46" s="28"/>
      <c r="D46" s="53"/>
      <c r="E46" s="53"/>
      <c r="F46" s="53"/>
      <c r="G46" s="53"/>
      <c r="H46" s="53"/>
      <c r="I46" s="53"/>
      <c r="J46" s="53"/>
      <c r="K46" s="53"/>
      <c r="L46" s="53"/>
      <c r="M46" s="53"/>
    </row>
    <row r="47" spans="1:13" s="1" customFormat="1" x14ac:dyDescent="0.55000000000000004">
      <c r="A47" s="90" t="s">
        <v>107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</row>
    <row r="48" spans="1:13" s="1" customFormat="1" x14ac:dyDescent="0.55000000000000004">
      <c r="A48" s="66" t="s">
        <v>106</v>
      </c>
      <c r="B48" s="22" t="s">
        <v>54</v>
      </c>
      <c r="C48" s="50" t="s">
        <v>53</v>
      </c>
      <c r="D48" s="50">
        <v>2017</v>
      </c>
      <c r="E48" s="50">
        <v>2018</v>
      </c>
      <c r="F48" s="50">
        <v>2019</v>
      </c>
      <c r="G48" s="50">
        <v>2020</v>
      </c>
      <c r="H48" s="50">
        <v>2021</v>
      </c>
      <c r="I48" s="50">
        <v>2022</v>
      </c>
      <c r="J48" s="50">
        <v>2023</v>
      </c>
      <c r="K48" s="50">
        <v>2024</v>
      </c>
      <c r="L48" s="50">
        <v>2025</v>
      </c>
      <c r="M48" s="33">
        <v>46203</v>
      </c>
    </row>
    <row r="49" spans="1:13" x14ac:dyDescent="0.55000000000000004">
      <c r="A49" s="10" t="s">
        <v>71</v>
      </c>
      <c r="B49" s="65" t="s">
        <v>57</v>
      </c>
      <c r="C49" s="27" t="s">
        <v>62</v>
      </c>
      <c r="D49" s="6">
        <v>366.19135925926361</v>
      </c>
      <c r="E49" s="6">
        <v>332.18674884909711</v>
      </c>
      <c r="F49" s="6">
        <v>491.21293683339582</v>
      </c>
      <c r="G49" s="6">
        <v>636.11965957036659</v>
      </c>
      <c r="H49" s="6">
        <v>753.72809251887747</v>
      </c>
      <c r="I49" s="6">
        <v>807.45407209476809</v>
      </c>
      <c r="J49" s="6">
        <v>723.55596807386996</v>
      </c>
      <c r="K49" s="6">
        <v>798.17707037263688</v>
      </c>
      <c r="L49" s="6">
        <v>791.34707405311792</v>
      </c>
      <c r="M49" s="6">
        <v>724.79261353945651</v>
      </c>
    </row>
    <row r="50" spans="1:13" x14ac:dyDescent="0.55000000000000004">
      <c r="A50" s="10" t="s">
        <v>75</v>
      </c>
      <c r="B50" s="65" t="s">
        <v>57</v>
      </c>
      <c r="C50" s="27" t="s">
        <v>62</v>
      </c>
      <c r="D50" s="6">
        <v>174.10061810870334</v>
      </c>
      <c r="E50" s="6">
        <v>251.05926906820886</v>
      </c>
      <c r="F50" s="6">
        <v>273.99731385890613</v>
      </c>
      <c r="G50" s="6">
        <v>405.89813145599351</v>
      </c>
      <c r="H50" s="6">
        <v>464.14109215837874</v>
      </c>
      <c r="I50" s="6">
        <v>701.4038523362683</v>
      </c>
      <c r="J50" s="6">
        <v>720.0246161547841</v>
      </c>
      <c r="K50" s="6">
        <v>707.48463871334559</v>
      </c>
      <c r="L50" s="6">
        <v>738.76227217392795</v>
      </c>
      <c r="M50" s="6">
        <v>807.3842774203672</v>
      </c>
    </row>
    <row r="51" spans="1:13" x14ac:dyDescent="0.55000000000000004">
      <c r="A51" s="10" t="s">
        <v>72</v>
      </c>
      <c r="B51" s="65" t="s">
        <v>57</v>
      </c>
      <c r="C51" s="27" t="s">
        <v>62</v>
      </c>
      <c r="D51" s="6">
        <v>35.675156243158256</v>
      </c>
      <c r="E51" s="6">
        <v>38.286547348868176</v>
      </c>
      <c r="F51" s="6">
        <v>51.787096950247573</v>
      </c>
      <c r="G51" s="6">
        <v>57.93711706137821</v>
      </c>
      <c r="H51" s="6">
        <v>57.903298696060403</v>
      </c>
      <c r="I51" s="6">
        <v>53.004803305737759</v>
      </c>
      <c r="J51" s="6">
        <v>59.495338540462711</v>
      </c>
      <c r="K51" s="6">
        <v>87.281131456660873</v>
      </c>
      <c r="L51" s="6">
        <v>57.49073264406838</v>
      </c>
      <c r="M51" s="6">
        <v>58.257799548366407</v>
      </c>
    </row>
    <row r="52" spans="1:13" x14ac:dyDescent="0.55000000000000004">
      <c r="A52" s="84" t="s">
        <v>73</v>
      </c>
      <c r="B52" s="65" t="s">
        <v>57</v>
      </c>
      <c r="C52" s="27" t="s">
        <v>62</v>
      </c>
      <c r="D52" s="6">
        <v>1.5710114947153659</v>
      </c>
      <c r="E52" s="6">
        <v>3.1338200828172558</v>
      </c>
      <c r="F52" s="6">
        <v>4.2297303435905347</v>
      </c>
      <c r="G52" s="6">
        <v>8.0168638899641635</v>
      </c>
      <c r="H52" s="6">
        <v>7.0727755862762729</v>
      </c>
      <c r="I52" s="6">
        <v>6.9121269359880211</v>
      </c>
      <c r="J52" s="6">
        <v>6.2572247122923139</v>
      </c>
      <c r="K52" s="6">
        <v>4.1012667489765064</v>
      </c>
      <c r="L52" s="6">
        <v>3.931210671604684</v>
      </c>
      <c r="M52" s="6">
        <v>5.6068741088423311</v>
      </c>
    </row>
    <row r="53" spans="1:13" x14ac:dyDescent="0.55000000000000004">
      <c r="A53" s="10" t="s">
        <v>74</v>
      </c>
      <c r="B53" s="65" t="s">
        <v>57</v>
      </c>
      <c r="C53" s="27" t="s">
        <v>62</v>
      </c>
      <c r="D53" s="6">
        <v>12.595666020116047</v>
      </c>
      <c r="E53" s="6">
        <v>26.008806988832166</v>
      </c>
      <c r="F53" s="6">
        <v>35.239008674435489</v>
      </c>
      <c r="G53" s="6">
        <v>62.253217572569135</v>
      </c>
      <c r="H53" s="6">
        <v>73.178222805905378</v>
      </c>
      <c r="I53" s="6">
        <v>76.880248356739628</v>
      </c>
      <c r="J53" s="6">
        <v>77.824294664754291</v>
      </c>
      <c r="K53" s="6">
        <v>77.809631174484025</v>
      </c>
      <c r="L53" s="6">
        <v>115.64030313941325</v>
      </c>
      <c r="M53" s="6">
        <v>111.00494272713009</v>
      </c>
    </row>
    <row r="54" spans="1:13" x14ac:dyDescent="0.55000000000000004">
      <c r="A54" s="44"/>
      <c r="B54" s="44"/>
      <c r="C54" s="45"/>
      <c r="D54" s="54"/>
      <c r="E54" s="54"/>
      <c r="F54" s="54"/>
      <c r="G54" s="54"/>
      <c r="H54" s="54"/>
      <c r="I54" s="54"/>
      <c r="J54" s="54"/>
      <c r="K54" s="54"/>
      <c r="L54" s="54"/>
      <c r="M54" s="54"/>
    </row>
    <row r="55" spans="1:13" x14ac:dyDescent="0.55000000000000004">
      <c r="D55" s="53"/>
      <c r="E55" s="53"/>
      <c r="F55" s="53"/>
      <c r="G55" s="53"/>
      <c r="H55" s="53"/>
      <c r="I55" s="53"/>
      <c r="J55" s="53"/>
      <c r="K55" s="53"/>
      <c r="L55" s="53"/>
      <c r="M55" s="53"/>
    </row>
    <row r="56" spans="1:13" x14ac:dyDescent="0.55000000000000004">
      <c r="A56" s="90" t="s">
        <v>108</v>
      </c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</row>
    <row r="57" spans="1:13" x14ac:dyDescent="0.55000000000000004">
      <c r="A57" s="66" t="s">
        <v>113</v>
      </c>
      <c r="B57" s="22" t="s">
        <v>54</v>
      </c>
      <c r="C57" s="50" t="s">
        <v>53</v>
      </c>
      <c r="D57" s="50">
        <v>2017</v>
      </c>
      <c r="E57" s="50">
        <v>2018</v>
      </c>
      <c r="F57" s="50">
        <v>2019</v>
      </c>
      <c r="G57" s="50">
        <v>2020</v>
      </c>
      <c r="H57" s="50">
        <v>2021</v>
      </c>
      <c r="I57" s="50">
        <v>2022</v>
      </c>
      <c r="J57" s="50">
        <v>2023</v>
      </c>
      <c r="K57" s="50">
        <v>2024</v>
      </c>
      <c r="L57" s="50">
        <v>2025</v>
      </c>
      <c r="M57" s="33">
        <v>46203</v>
      </c>
    </row>
    <row r="58" spans="1:13" x14ac:dyDescent="0.55000000000000004">
      <c r="A58" s="5" t="s">
        <v>97</v>
      </c>
      <c r="B58" s="5" t="s">
        <v>57</v>
      </c>
      <c r="C58" s="5" t="s">
        <v>62</v>
      </c>
      <c r="D58" s="32">
        <v>227.45474799082126</v>
      </c>
      <c r="E58" s="32">
        <v>214.96768677538591</v>
      </c>
      <c r="F58" s="32">
        <v>208.23221006799008</v>
      </c>
      <c r="G58" s="32">
        <v>201.32204363135958</v>
      </c>
      <c r="H58" s="32">
        <v>395.78096818499512</v>
      </c>
      <c r="I58" s="32">
        <v>391.69379899595964</v>
      </c>
      <c r="J58" s="32">
        <v>425.71179442740322</v>
      </c>
      <c r="K58" s="32">
        <v>318.8283632122716</v>
      </c>
      <c r="L58" s="32">
        <v>404.34165859626961</v>
      </c>
      <c r="M58" s="32">
        <v>400.81540740626025</v>
      </c>
    </row>
    <row r="59" spans="1:13" x14ac:dyDescent="0.55000000000000004">
      <c r="A59" s="5" t="s">
        <v>98</v>
      </c>
      <c r="B59" s="5" t="s">
        <v>57</v>
      </c>
      <c r="C59" s="5" t="s">
        <v>62</v>
      </c>
      <c r="D59" s="47">
        <v>399.49011436000001</v>
      </c>
      <c r="E59" s="47">
        <v>413.34971178999996</v>
      </c>
      <c r="F59" s="47">
        <v>392.08581532644445</v>
      </c>
      <c r="G59" s="47">
        <v>312.73</v>
      </c>
      <c r="H59" s="47">
        <v>74.147737486852577</v>
      </c>
      <c r="I59" s="47">
        <v>43.058144500919518</v>
      </c>
      <c r="J59" s="47">
        <v>32.104807749999992</v>
      </c>
      <c r="K59" s="47">
        <v>66.827730000000003</v>
      </c>
      <c r="L59" s="47">
        <v>0</v>
      </c>
      <c r="M59" s="47">
        <v>0</v>
      </c>
    </row>
    <row r="62" spans="1:13" x14ac:dyDescent="0.55000000000000004">
      <c r="A62" s="90" t="s">
        <v>116</v>
      </c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</row>
    <row r="63" spans="1:13" x14ac:dyDescent="0.55000000000000004">
      <c r="A63" s="66" t="s">
        <v>0</v>
      </c>
      <c r="B63" s="26" t="s">
        <v>53</v>
      </c>
      <c r="C63" s="26">
        <v>2017</v>
      </c>
      <c r="D63" s="26">
        <v>2018</v>
      </c>
      <c r="E63" s="26">
        <v>2019</v>
      </c>
      <c r="F63" s="26">
        <v>2020</v>
      </c>
      <c r="G63" s="26">
        <v>2021</v>
      </c>
      <c r="H63" s="26">
        <v>2022</v>
      </c>
      <c r="I63" s="26">
        <v>2023</v>
      </c>
      <c r="J63" s="26">
        <v>2024</v>
      </c>
      <c r="K63" s="26">
        <v>2025</v>
      </c>
      <c r="L63" s="33">
        <v>46203</v>
      </c>
    </row>
    <row r="64" spans="1:13" x14ac:dyDescent="0.55000000000000004">
      <c r="A64" s="10" t="s">
        <v>1</v>
      </c>
      <c r="B64" s="27" t="s">
        <v>62</v>
      </c>
      <c r="C64" s="61">
        <v>2.8005899802920902</v>
      </c>
      <c r="D64" s="62">
        <v>2.6811970782440988</v>
      </c>
      <c r="E64" s="62">
        <v>2.5624050233306703</v>
      </c>
      <c r="F64" s="62">
        <v>2.4427095803457788</v>
      </c>
      <c r="G64" s="62">
        <v>2.3239999999999998</v>
      </c>
      <c r="H64" s="62">
        <v>4.3769999999999998</v>
      </c>
      <c r="I64" s="62">
        <v>7.5355601414479914</v>
      </c>
      <c r="J64" s="62">
        <f>VLOOKUP(A64,[2]Currency!$B$3:$I$13,8,FALSE)</f>
        <v>12.142705182068001</v>
      </c>
      <c r="K64" s="62">
        <f>VLOOKUP(A64,'[3]By Currency'!$A$2:$D$12,4,FALSE)</f>
        <v>14.021292522246386</v>
      </c>
      <c r="L64" s="62">
        <f>[4]Sheet1!$C$8/1000000</f>
        <v>13.964818332551779</v>
      </c>
    </row>
    <row r="65" spans="1:12" x14ac:dyDescent="0.55000000000000004">
      <c r="A65" s="10" t="s">
        <v>2</v>
      </c>
      <c r="B65" s="27" t="s">
        <v>62</v>
      </c>
      <c r="C65" s="61">
        <v>157.85860208025781</v>
      </c>
      <c r="D65" s="62">
        <v>159.75845379231822</v>
      </c>
      <c r="E65" s="62">
        <v>194.68628328258797</v>
      </c>
      <c r="F65" s="62">
        <v>258.03897786108502</v>
      </c>
      <c r="G65" s="62">
        <v>333.29599999999999</v>
      </c>
      <c r="H65" s="62">
        <v>334.02499999999998</v>
      </c>
      <c r="I65" s="62">
        <v>347.05675076757666</v>
      </c>
      <c r="J65" s="62">
        <f>VLOOKUP(A65,[2]Currency!$B$3:$I$13,8,FALSE)</f>
        <v>361.48324967396263</v>
      </c>
      <c r="K65" s="62">
        <f>VLOOKUP(A65,'[3]By Currency'!$A$2:$D$12,4,FALSE)</f>
        <v>380.3933988101503</v>
      </c>
      <c r="L65" s="62">
        <f>[4]Sheet1!$C$9/1000000</f>
        <v>391.85110141637</v>
      </c>
    </row>
    <row r="66" spans="1:12" x14ac:dyDescent="0.55000000000000004">
      <c r="A66" s="10" t="s">
        <v>3</v>
      </c>
      <c r="B66" s="27" t="s">
        <v>62</v>
      </c>
      <c r="C66" s="61">
        <v>95.720717369273785</v>
      </c>
      <c r="D66" s="62">
        <v>161.14134381538523</v>
      </c>
      <c r="E66" s="62">
        <v>278.02161467839164</v>
      </c>
      <c r="F66" s="62">
        <v>534.91598761446903</v>
      </c>
      <c r="G66" s="62">
        <v>657.42700000000002</v>
      </c>
      <c r="H66" s="62">
        <v>779.18700000000001</v>
      </c>
      <c r="I66" s="62">
        <v>1149.5446973006326</v>
      </c>
      <c r="J66" s="62">
        <f>VLOOKUP(A66,[2]Currency!$B$3:$I$13,8,FALSE)</f>
        <v>1557.325040204247</v>
      </c>
      <c r="K66" s="62">
        <f>VLOOKUP(A66,'[3]By Currency'!$A$2:$D$12,4,FALSE)</f>
        <v>2082.6665245866698</v>
      </c>
      <c r="L66" s="62">
        <f>[4]Sheet1!$C$10/1000000</f>
        <v>2344.7170736105595</v>
      </c>
    </row>
    <row r="67" spans="1:12" x14ac:dyDescent="0.55000000000000004">
      <c r="A67" s="10" t="s">
        <v>5</v>
      </c>
      <c r="B67" s="27" t="s">
        <v>62</v>
      </c>
      <c r="C67" s="61">
        <v>4.719103033362356</v>
      </c>
      <c r="D67" s="62">
        <v>4.43011960982526</v>
      </c>
      <c r="E67" s="62">
        <v>4.5317260152555034</v>
      </c>
      <c r="F67" s="62">
        <v>4.6543120713804633</v>
      </c>
      <c r="G67" s="62">
        <v>4.5659999999999998</v>
      </c>
      <c r="H67" s="62">
        <v>80.575999999999993</v>
      </c>
      <c r="I67" s="62">
        <v>91.210512835188752</v>
      </c>
      <c r="J67" s="62">
        <f>VLOOKUP(A67,[2]Currency!$B$3:$I$13,8,FALSE)</f>
        <v>96.430898931520957</v>
      </c>
      <c r="K67" s="62">
        <f>VLOOKUP(A67,'[3]By Currency'!$A$2:$D$12,4,FALSE)</f>
        <v>127.90346048785375</v>
      </c>
      <c r="L67" s="62">
        <f>[4]Sheet1!$C$11/1000000</f>
        <v>131.83995401771</v>
      </c>
    </row>
    <row r="68" spans="1:12" x14ac:dyDescent="0.55000000000000004">
      <c r="A68" s="10" t="s">
        <v>6</v>
      </c>
      <c r="B68" s="27" t="s">
        <v>62</v>
      </c>
      <c r="C68" s="61">
        <v>48.727856160485487</v>
      </c>
      <c r="D68" s="62">
        <v>60.550833471842772</v>
      </c>
      <c r="E68" s="62">
        <v>115.92014475517666</v>
      </c>
      <c r="F68" s="62">
        <v>155.46055253554064</v>
      </c>
      <c r="G68" s="62">
        <v>193.06100000000001</v>
      </c>
      <c r="H68" s="62">
        <v>260.28402135800053</v>
      </c>
      <c r="I68" s="62">
        <v>295.98799323067561</v>
      </c>
      <c r="J68" s="62">
        <f>VLOOKUP(A68,[2]Currency!$B$3:$I$13,8,FALSE)</f>
        <v>417.35702834398069</v>
      </c>
      <c r="K68" s="62">
        <f>VLOOKUP(A68,'[3]By Currency'!$A$2:$D$12,4,FALSE)</f>
        <v>502.21126005464174</v>
      </c>
      <c r="L68" s="62">
        <f>[4]Sheet1!$C$12/1000000</f>
        <v>598.35325984981318</v>
      </c>
    </row>
    <row r="69" spans="1:12" x14ac:dyDescent="0.55000000000000004">
      <c r="A69" s="10" t="s">
        <v>7</v>
      </c>
      <c r="B69" s="27" t="s">
        <v>62</v>
      </c>
      <c r="C69" s="61">
        <v>1.772</v>
      </c>
      <c r="D69" s="62">
        <v>9.6319999999999997</v>
      </c>
      <c r="E69" s="62">
        <v>13.738</v>
      </c>
      <c r="F69" s="62">
        <v>15.792558717865969</v>
      </c>
      <c r="G69" s="62">
        <v>23.155999999999999</v>
      </c>
      <c r="H69" s="62">
        <v>28.123000000000001</v>
      </c>
      <c r="I69" s="62">
        <v>32.918099438163296</v>
      </c>
      <c r="J69" s="62">
        <f>VLOOKUP(A69,[2]Currency!$B$3:$I$13,8,FALSE)</f>
        <v>31.055399889273609</v>
      </c>
      <c r="K69" s="62">
        <f>VLOOKUP(A69,'[3]By Currency'!$A$2:$D$12,4,FALSE)</f>
        <v>49.030815354597671</v>
      </c>
      <c r="L69" s="62">
        <f>[4]Sheet1!$C$13/1000000</f>
        <v>50.437536530193952</v>
      </c>
    </row>
    <row r="70" spans="1:12" x14ac:dyDescent="0.55000000000000004">
      <c r="A70" s="10" t="s">
        <v>8</v>
      </c>
      <c r="B70" s="27" t="s">
        <v>62</v>
      </c>
      <c r="C70" s="61">
        <v>57.199742624329275</v>
      </c>
      <c r="D70" s="62">
        <v>60.028628811542106</v>
      </c>
      <c r="E70" s="62">
        <v>63.206251294635194</v>
      </c>
      <c r="F70" s="62">
        <v>65.588688351215552</v>
      </c>
      <c r="G70" s="62">
        <v>71.100999999999999</v>
      </c>
      <c r="H70" s="62">
        <v>71.418999999999997</v>
      </c>
      <c r="I70" s="62">
        <v>69.197383615537049</v>
      </c>
      <c r="J70" s="62">
        <f>VLOOKUP(A70,[2]Currency!$B$3:$I$13,8,FALSE)</f>
        <v>65.597558914801411</v>
      </c>
      <c r="K70" s="62">
        <f>VLOOKUP(A70,'[3]By Currency'!$A$2:$D$12,4,FALSE)</f>
        <v>70.932499731588138</v>
      </c>
      <c r="L70" s="62">
        <f>[4]Sheet1!$C$14/1000000</f>
        <v>74.538814688579109</v>
      </c>
    </row>
    <row r="71" spans="1:12" x14ac:dyDescent="0.55000000000000004">
      <c r="A71" s="10" t="s">
        <v>9</v>
      </c>
      <c r="B71" s="27" t="s">
        <v>62</v>
      </c>
      <c r="C71" s="61">
        <v>0.3227604201447431</v>
      </c>
      <c r="D71" s="62">
        <v>0.31528188856692357</v>
      </c>
      <c r="E71" s="62">
        <v>0.30872674674807077</v>
      </c>
      <c r="F71" s="62">
        <v>0.3285266596519168</v>
      </c>
      <c r="G71" s="62">
        <v>9.6000000000000002E-2</v>
      </c>
      <c r="H71" s="62">
        <v>9.0999999999999998E-2</v>
      </c>
      <c r="I71" s="62">
        <v>9.2240493639139956E-2</v>
      </c>
      <c r="J71" s="62">
        <f>VLOOKUP(A71,[2]Currency!$B$3:$I$13,8,FALSE)</f>
        <v>8.9463293238391653E-2</v>
      </c>
      <c r="K71" s="62">
        <f>VLOOKUP(A71,'[3]By Currency'!$A$2:$D$12,4,FALSE)</f>
        <v>8.12877152148343E-2</v>
      </c>
      <c r="L71" s="62">
        <f>[4]Sheet1!$C$15/1000000</f>
        <v>6.8385314650147938E-2</v>
      </c>
    </row>
    <row r="72" spans="1:12" x14ac:dyDescent="0.55000000000000004">
      <c r="A72" s="10" t="s">
        <v>10</v>
      </c>
      <c r="B72" s="27" t="s">
        <v>62</v>
      </c>
      <c r="C72" s="61">
        <v>52.213716936004282</v>
      </c>
      <c r="D72" s="62">
        <v>56.461234984329081</v>
      </c>
      <c r="E72" s="62">
        <v>64.551691490401453</v>
      </c>
      <c r="F72" s="62">
        <v>73.979717958824921</v>
      </c>
      <c r="G72" s="62">
        <v>77.710999999999999</v>
      </c>
      <c r="H72" s="62">
        <v>75.995000000000005</v>
      </c>
      <c r="I72" s="62">
        <v>78.132686474722576</v>
      </c>
      <c r="J72" s="62">
        <f>VLOOKUP(A72,[2]Currency!$B$3:$I$13,8,FALSE)</f>
        <v>76.142686826353255</v>
      </c>
      <c r="K72" s="62">
        <f>VLOOKUP(A72,'[3]By Currency'!$A$2:$D$12,4,FALSE)</f>
        <v>75.897274935265315</v>
      </c>
      <c r="L72" s="62">
        <f>[4]Sheet1!$C$16/1000000</f>
        <v>73.460420564772207</v>
      </c>
    </row>
    <row r="73" spans="1:12" x14ac:dyDescent="0.55000000000000004">
      <c r="A73" s="10" t="s">
        <v>11</v>
      </c>
      <c r="B73" s="27" t="s">
        <v>62</v>
      </c>
      <c r="C73" s="61">
        <v>1528.1150382368503</v>
      </c>
      <c r="D73" s="62">
        <v>1732.6105724879458</v>
      </c>
      <c r="E73" s="62">
        <v>2024.00089471652</v>
      </c>
      <c r="F73" s="62">
        <v>2652.5001707096203</v>
      </c>
      <c r="G73" s="62">
        <v>2680.1779999999999</v>
      </c>
      <c r="H73" s="62">
        <v>2753.98</v>
      </c>
      <c r="I73" s="62">
        <v>3009.0123286664148</v>
      </c>
      <c r="J73" s="62">
        <f>VLOOKUP(A73,[2]Currency!$B$3:$I$13,8,FALSE)</f>
        <v>3105.0560825610746</v>
      </c>
      <c r="K73" s="62">
        <f>VLOOKUP(A73,'[3]By Currency'!$A$2:$D$12,4,FALSE)</f>
        <v>3336.0550766772676</v>
      </c>
      <c r="L73" s="62">
        <f>[4]Sheet1!$C$17/1000000</f>
        <v>3118.5401584054575</v>
      </c>
    </row>
    <row r="74" spans="1:12" x14ac:dyDescent="0.55000000000000004">
      <c r="A74" s="10" t="s">
        <v>12</v>
      </c>
      <c r="B74" s="27" t="s">
        <v>62</v>
      </c>
      <c r="C74" s="61">
        <v>881.37587315900009</v>
      </c>
      <c r="D74" s="62">
        <v>1013.7723340599999</v>
      </c>
      <c r="E74" s="62">
        <v>1124.2192619969528</v>
      </c>
      <c r="F74" s="62">
        <v>1282.6007979400001</v>
      </c>
      <c r="G74" s="62">
        <v>1646.1239999999987</v>
      </c>
      <c r="H74" s="62">
        <v>1677.2399786419999</v>
      </c>
      <c r="I74" s="62">
        <v>2118.966747036</v>
      </c>
      <c r="J74" s="62">
        <f>VLOOKUP(A74,[2]Currency!$B$3:$I$13,8,FALSE)</f>
        <v>2620.2692047750002</v>
      </c>
      <c r="K74" s="62">
        <f>VLOOKUP(A74,'[3]By Currency'!$A$2:$D$12,4,FALSE)</f>
        <v>2791.6070591180001</v>
      </c>
      <c r="L74" s="62">
        <f>[4]Sheet1!$C$18/1000000</f>
        <v>2888.3191632849998</v>
      </c>
    </row>
    <row r="75" spans="1:12" x14ac:dyDescent="0.55000000000000004">
      <c r="A75" s="10" t="s">
        <v>46</v>
      </c>
      <c r="B75" s="27" t="s">
        <v>62</v>
      </c>
      <c r="C75" s="72">
        <v>799.9910496717996</v>
      </c>
      <c r="D75" s="72">
        <v>852.04180203111434</v>
      </c>
      <c r="E75" s="72">
        <v>1046.8155679375589</v>
      </c>
      <c r="F75" s="72">
        <v>1376.661134441707</v>
      </c>
      <c r="G75" s="72">
        <v>1439.8139892488543</v>
      </c>
      <c r="H75" s="72">
        <v>2060.5535444721895</v>
      </c>
      <c r="I75" s="72">
        <v>1713.1000491893537</v>
      </c>
      <c r="J75" s="72">
        <v>1829.1820396437151</v>
      </c>
      <c r="K75" s="72">
        <v>1901.7355480366607</v>
      </c>
      <c r="L75" s="72">
        <v>1767.2257563847111</v>
      </c>
    </row>
    <row r="76" spans="1:12" x14ac:dyDescent="0.55000000000000004">
      <c r="A76" s="38"/>
      <c r="B76" s="38"/>
      <c r="C76" s="58"/>
      <c r="D76" s="58"/>
      <c r="E76" s="58"/>
      <c r="F76" s="58"/>
      <c r="G76" s="58"/>
      <c r="H76" s="58"/>
      <c r="I76" s="58"/>
      <c r="J76" s="58"/>
      <c r="K76" s="58"/>
      <c r="L76" s="58"/>
    </row>
    <row r="77" spans="1:12" x14ac:dyDescent="0.55000000000000004">
      <c r="A77" s="38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</row>
    <row r="78" spans="1:12" x14ac:dyDescent="0.55000000000000004">
      <c r="A78" s="90" t="s">
        <v>103</v>
      </c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</row>
    <row r="79" spans="1:12" x14ac:dyDescent="0.55000000000000004">
      <c r="A79" s="22" t="s">
        <v>109</v>
      </c>
      <c r="B79" s="26" t="s">
        <v>53</v>
      </c>
      <c r="C79" s="26">
        <v>2017</v>
      </c>
      <c r="D79" s="26">
        <v>2018</v>
      </c>
      <c r="E79" s="26">
        <v>2019</v>
      </c>
      <c r="F79" s="26">
        <v>2020</v>
      </c>
      <c r="G79" s="26">
        <v>2021</v>
      </c>
      <c r="H79" s="26">
        <v>2022</v>
      </c>
      <c r="I79" s="26">
        <v>2023</v>
      </c>
      <c r="J79" s="26">
        <v>2024</v>
      </c>
      <c r="K79" s="26">
        <v>2025</v>
      </c>
      <c r="L79" s="33">
        <v>46203</v>
      </c>
    </row>
    <row r="80" spans="1:12" x14ac:dyDescent="0.55000000000000004">
      <c r="A80" s="36" t="s">
        <v>76</v>
      </c>
      <c r="B80" s="27" t="s">
        <v>62</v>
      </c>
      <c r="C80" s="48">
        <v>1986.164</v>
      </c>
      <c r="D80" s="49">
        <v>2386.2320000000004</v>
      </c>
      <c r="E80" s="49">
        <v>2917.567</v>
      </c>
      <c r="F80" s="49">
        <v>4020.0566912109989</v>
      </c>
      <c r="G80" s="49">
        <v>4050.788</v>
      </c>
      <c r="H80" s="49">
        <v>4183.7240000000011</v>
      </c>
      <c r="I80" s="49">
        <v>4838.7089999999998</v>
      </c>
      <c r="J80" s="49">
        <f>'[2]Sector and Interest'!$K$51/1000000</f>
        <v>5347.2846432730012</v>
      </c>
      <c r="K80" s="49">
        <f>(SUM('[3]By Project'!$G$11:$G$12,'[3]By Project'!$G$14,'[3]By Project'!$G$16,'[3]By Project'!$G$18:$G$24,'[3]By Project'!$G$26,'[3]By Project'!$G$32,'[3]By Project'!$G$46:$G$49,'[3]By Project'!$G$51,'[3]By Project'!$G$63:$G$67,'[3]By Project'!$G$81:$G$84,'[3]By Project'!$G$118,'[3]By Project'!$G$120:$G$130,'[3]By Project'!$G$139:$G$142,'[3]By Project'!$G$144:$G$199,'[3]By Project'!$G$208:$G$229,'[3]By Project'!$G$232:$G$233,'[3]By Project'!$G$236,'[3]By Project'!$G$238:$G$276,'[3]By Project'!$G$278:$G$285,'[3]By Project'!$G$287:$G$297,'[3]By Project'!$G$299,'[3]By Project'!$G$301:$G$302,'[3]By Project'!$G$304:$G$308,'[3]By Project'!$G$310:$G$323,'[3]By Project'!$G$325:$G$327)/1000000)+146.392041644</f>
        <v>5980.5772460360004</v>
      </c>
      <c r="L80" s="49">
        <v>5840.0343413199998</v>
      </c>
    </row>
    <row r="81" spans="1:12" x14ac:dyDescent="0.55000000000000004">
      <c r="A81" s="37">
        <v>0.01</v>
      </c>
      <c r="B81" s="27" t="s">
        <v>62</v>
      </c>
      <c r="C81" s="48">
        <v>68.775999999999996</v>
      </c>
      <c r="D81" s="49">
        <v>79.091999999999999</v>
      </c>
      <c r="E81" s="49">
        <v>102.822</v>
      </c>
      <c r="F81" s="49">
        <v>71.739540837000007</v>
      </c>
      <c r="G81" s="49">
        <v>298.88900000000001</v>
      </c>
      <c r="H81" s="49">
        <v>126.43499999999999</v>
      </c>
      <c r="I81" s="49">
        <v>113.96899999999999</v>
      </c>
      <c r="J81" s="49">
        <f>'[2]Sector and Interest'!$K$52/1000000</f>
        <v>150.77624228399998</v>
      </c>
      <c r="K81" s="49">
        <f>SUM('[3]By Project'!$G$70:$G$77,'[3]By Project'!$G$138,'[3]By Project'!$G$200:$G$201,'[3]By Project'!$G$203:$G$207,'[3]By Project'!$G$333)/1000000</f>
        <v>150.94756225699996</v>
      </c>
      <c r="L81" s="49">
        <v>168.97419871</v>
      </c>
    </row>
    <row r="82" spans="1:12" x14ac:dyDescent="0.55000000000000004">
      <c r="A82" s="36" t="s">
        <v>77</v>
      </c>
      <c r="B82" s="27" t="s">
        <v>62</v>
      </c>
      <c r="C82" s="48">
        <v>254.34000000000003</v>
      </c>
      <c r="D82" s="49">
        <v>261.21499999999992</v>
      </c>
      <c r="E82" s="49">
        <v>282.40500000000003</v>
      </c>
      <c r="F82" s="49">
        <v>298.58787296400004</v>
      </c>
      <c r="G82" s="49">
        <v>305.01299999999998</v>
      </c>
      <c r="H82" s="49">
        <v>492.65199999999999</v>
      </c>
      <c r="I82" s="49">
        <v>283.94300000000004</v>
      </c>
      <c r="J82" s="49">
        <f>'[2]Sector and Interest'!$K$53/1000000</f>
        <v>340.80571073900001</v>
      </c>
      <c r="K82" s="49">
        <f>(SUM('[3]By Project'!$G$15,'[3]By Project'!$G$17,'[3]By Project'!$G$35,'[3]By Project'!$G$42:$G$44,'[3]By Project'!$G$52,'[3]By Project'!$G$55,'[3]By Project'!$G$57,'[3]By Project'!$G$59:$G$61,'[3]By Project'!$G$69,'[3]By Project'!$G$108,'[3]By Project'!$G$110,'[3]By Project'!$G$131,'[3]By Project'!$G$135:$G$136,'[3]By Project'!$G$298,'[3]By Project'!$G$303,'[3]By Project'!$G$309,'[3]By Project'!$G$344)/1000000)+4.35989999999947</f>
        <v>429.43647698599949</v>
      </c>
      <c r="L82" s="49">
        <v>428.67488324499993</v>
      </c>
    </row>
    <row r="83" spans="1:12" x14ac:dyDescent="0.55000000000000004">
      <c r="A83" s="36" t="s">
        <v>78</v>
      </c>
      <c r="B83" s="27" t="s">
        <v>62</v>
      </c>
      <c r="C83" s="48">
        <v>121.54599999999995</v>
      </c>
      <c r="D83" s="49">
        <v>134.84299999999999</v>
      </c>
      <c r="E83" s="49">
        <v>182.95299999999997</v>
      </c>
      <c r="F83" s="49">
        <v>255.918740644</v>
      </c>
      <c r="G83" s="49">
        <v>353.78500000000003</v>
      </c>
      <c r="H83" s="49">
        <v>523.77599999999995</v>
      </c>
      <c r="I83" s="49">
        <v>565.8359999999999</v>
      </c>
      <c r="J83" s="49">
        <f>'[2]Sector and Interest'!$K$54/1000000</f>
        <v>889.32782304699992</v>
      </c>
      <c r="K83" s="49">
        <f>SUM('[3]By Project'!$G$13,'[3]By Project'!$G$30,'[3]By Project'!$G$34,'[3]By Project'!$G$36:$G$40,'[3]By Project'!$G$53,'[3]By Project'!$G$56,'[3]By Project'!$G$58,'[3]By Project'!$G$86,'[3]By Project'!$G$100,'[3]By Project'!$G$117,'[3]By Project'!$G$132:$G$133,'[3]By Project'!$G$234,'[3]By Project'!$G$277,'[3]By Project'!$G$329:$G$332,'[3]By Project'!$G$334:$G$343)/1000000</f>
        <v>993.60008304899998</v>
      </c>
      <c r="L83" s="49">
        <v>1007.2443912180001</v>
      </c>
    </row>
    <row r="84" spans="1:12" x14ac:dyDescent="0.55000000000000004">
      <c r="A84" s="36" t="s">
        <v>79</v>
      </c>
      <c r="B84" s="27" t="s">
        <v>62</v>
      </c>
      <c r="C84" s="48">
        <v>400</v>
      </c>
      <c r="D84" s="49">
        <v>400</v>
      </c>
      <c r="E84" s="49">
        <v>400</v>
      </c>
      <c r="F84" s="49">
        <v>400</v>
      </c>
      <c r="G84" s="49">
        <v>680.56500000000005</v>
      </c>
      <c r="H84" s="49">
        <v>738.71</v>
      </c>
      <c r="I84" s="49">
        <v>1397.203</v>
      </c>
      <c r="J84" s="49">
        <f>'[2]Sector and Interest'!$K$55/1000000</f>
        <v>1614.7548992540003</v>
      </c>
      <c r="K84" s="49">
        <f>SUM('[3]By Project'!$G$28,'[3]By Project'!$G$89,'[3]By Project'!$G$92:$G$93,'[3]By Project'!$G$96,'[3]By Project'!$G$98:$G$99,'[3]By Project'!$G$102:$G$107,'[3]By Project'!$G$111:$G$116,'[3]By Project'!$G$230,'[3]By Project'!$G$286,'[3]By Project'!$G$300)/1000000</f>
        <v>1876.2385816610004</v>
      </c>
      <c r="L84" s="49">
        <v>2241.1628715290003</v>
      </c>
    </row>
    <row r="85" spans="1:12" x14ac:dyDescent="0.55000000000000004">
      <c r="A85" s="56"/>
      <c r="B85" s="56"/>
      <c r="C85" s="57"/>
      <c r="D85" s="57"/>
      <c r="E85" s="57"/>
      <c r="F85" s="57"/>
      <c r="G85" s="57"/>
      <c r="H85" s="57"/>
      <c r="I85" s="57"/>
      <c r="J85" s="57"/>
      <c r="K85" s="57"/>
      <c r="L85" s="57"/>
    </row>
    <row r="86" spans="1:12" x14ac:dyDescent="0.55000000000000004">
      <c r="A86" s="23"/>
      <c r="B86" s="23"/>
      <c r="C86" s="55"/>
      <c r="D86" s="55"/>
      <c r="E86" s="55"/>
      <c r="F86" s="55"/>
      <c r="G86" s="55"/>
      <c r="H86" s="55"/>
      <c r="I86" s="55"/>
      <c r="J86" s="55"/>
      <c r="K86" s="55"/>
      <c r="L86" s="55"/>
    </row>
    <row r="87" spans="1:12" x14ac:dyDescent="0.55000000000000004">
      <c r="A87" s="90" t="s">
        <v>103</v>
      </c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</row>
    <row r="88" spans="1:12" x14ac:dyDescent="0.55000000000000004">
      <c r="A88" s="22" t="s">
        <v>81</v>
      </c>
      <c r="B88" s="26" t="s">
        <v>53</v>
      </c>
      <c r="C88" s="26">
        <v>2017</v>
      </c>
      <c r="D88" s="26">
        <v>2018</v>
      </c>
      <c r="E88" s="26">
        <v>2019</v>
      </c>
      <c r="F88" s="26">
        <v>2020</v>
      </c>
      <c r="G88" s="26">
        <v>2021</v>
      </c>
      <c r="H88" s="26">
        <v>2022</v>
      </c>
      <c r="I88" s="26">
        <v>2023</v>
      </c>
      <c r="J88" s="26">
        <v>2024</v>
      </c>
      <c r="K88" s="26">
        <v>2025</v>
      </c>
      <c r="L88" s="33">
        <v>46203</v>
      </c>
    </row>
    <row r="89" spans="1:12" x14ac:dyDescent="0.55000000000000004">
      <c r="A89" s="21" t="s">
        <v>96</v>
      </c>
      <c r="B89" s="21" t="s">
        <v>62</v>
      </c>
      <c r="C89" s="40">
        <v>255.09399999999999</v>
      </c>
      <c r="D89" s="41">
        <v>279.75700000000001</v>
      </c>
      <c r="E89" s="41">
        <v>336.28699999999998</v>
      </c>
      <c r="F89" s="41">
        <v>388.55500000000001</v>
      </c>
      <c r="G89" s="41">
        <v>504.18200000000002</v>
      </c>
      <c r="H89" s="41">
        <v>506.42900000000003</v>
      </c>
      <c r="I89" s="41">
        <v>410.76400000000001</v>
      </c>
      <c r="J89" s="41">
        <f>'[2]Sector and Interest'!$L$35</f>
        <v>446.99394555700002</v>
      </c>
      <c r="K89" s="41">
        <v>477.11388010799999</v>
      </c>
      <c r="L89" s="41">
        <v>471.352846253</v>
      </c>
    </row>
    <row r="90" spans="1:12" x14ac:dyDescent="0.55000000000000004">
      <c r="A90" s="43" t="s">
        <v>83</v>
      </c>
      <c r="B90" s="21" t="s">
        <v>62</v>
      </c>
      <c r="C90" s="40">
        <v>4.3520000000000003</v>
      </c>
      <c r="D90" s="40">
        <v>8.8490000000000002</v>
      </c>
      <c r="E90" s="40">
        <v>21.23</v>
      </c>
      <c r="F90" s="40">
        <v>29.774000000000001</v>
      </c>
      <c r="G90" s="40">
        <v>37.676000000000002</v>
      </c>
      <c r="H90" s="40">
        <v>41.353000000000002</v>
      </c>
      <c r="I90" s="40">
        <v>45.8</v>
      </c>
      <c r="J90" s="40">
        <f>'[2]Sector and Interest'!$L$36</f>
        <v>51.057503045000004</v>
      </c>
      <c r="K90" s="40">
        <v>66.826081405000011</v>
      </c>
      <c r="L90" s="41">
        <v>90.211597255000001</v>
      </c>
    </row>
    <row r="91" spans="1:12" x14ac:dyDescent="0.55000000000000004">
      <c r="A91" s="21" t="s">
        <v>84</v>
      </c>
      <c r="B91" s="21" t="s">
        <v>62</v>
      </c>
      <c r="C91" s="40">
        <v>724.19800000000021</v>
      </c>
      <c r="D91" s="40">
        <v>818.2360000000001</v>
      </c>
      <c r="E91" s="40">
        <v>970.30799999999977</v>
      </c>
      <c r="F91" s="40">
        <v>1074.2069999999997</v>
      </c>
      <c r="G91" s="40">
        <v>926.54500000000007</v>
      </c>
      <c r="H91" s="40">
        <v>989.30199999999991</v>
      </c>
      <c r="I91" s="40">
        <v>1056.5899999999999</v>
      </c>
      <c r="J91" s="40">
        <f>'[2]Sector and Interest'!$L$37</f>
        <v>1092.509523881</v>
      </c>
      <c r="K91" s="40">
        <v>1239.1261134990004</v>
      </c>
      <c r="L91" s="41">
        <v>1300.0561149170005</v>
      </c>
    </row>
    <row r="92" spans="1:12" x14ac:dyDescent="0.55000000000000004">
      <c r="A92" s="21" t="s">
        <v>85</v>
      </c>
      <c r="B92" s="21" t="s">
        <v>62</v>
      </c>
      <c r="C92" s="40">
        <v>285</v>
      </c>
      <c r="D92" s="40">
        <v>371.44500000000005</v>
      </c>
      <c r="E92" s="40">
        <v>425.61800000000005</v>
      </c>
      <c r="F92" s="40">
        <v>511.19900000000001</v>
      </c>
      <c r="G92" s="40">
        <v>598.846</v>
      </c>
      <c r="H92" s="40">
        <v>692.90099999999995</v>
      </c>
      <c r="I92" s="40">
        <v>958.63499999999999</v>
      </c>
      <c r="J92" s="40">
        <f>'[2]Sector and Interest'!$L$38</f>
        <v>1085.3646423670002</v>
      </c>
      <c r="K92" s="40">
        <v>1225.9179801830001</v>
      </c>
      <c r="L92" s="41">
        <v>1112.2026665120002</v>
      </c>
    </row>
    <row r="93" spans="1:12" x14ac:dyDescent="0.55000000000000004">
      <c r="A93" s="21" t="s">
        <v>86</v>
      </c>
      <c r="B93" s="21" t="s">
        <v>62</v>
      </c>
      <c r="C93" s="40">
        <v>509.78800000000001</v>
      </c>
      <c r="D93" s="40">
        <v>718.5329999999999</v>
      </c>
      <c r="E93" s="40">
        <v>1005.6650000000001</v>
      </c>
      <c r="F93" s="40">
        <v>1241.4359999999999</v>
      </c>
      <c r="G93" s="40">
        <v>1197.732</v>
      </c>
      <c r="H93" s="40">
        <v>1157.8399999999999</v>
      </c>
      <c r="I93" s="40">
        <v>1242.8019999999999</v>
      </c>
      <c r="J93" s="40">
        <f>'[2]Sector and Interest'!$L$39</f>
        <v>1318.6637073759998</v>
      </c>
      <c r="K93" s="40">
        <v>1656.1125367320001</v>
      </c>
      <c r="L93" s="41">
        <v>1805.7412454070006</v>
      </c>
    </row>
    <row r="94" spans="1:12" x14ac:dyDescent="0.55000000000000004">
      <c r="A94" s="21" t="s">
        <v>87</v>
      </c>
      <c r="B94" s="21" t="s">
        <v>62</v>
      </c>
      <c r="C94" s="40">
        <v>72.102999999999994</v>
      </c>
      <c r="D94" s="40">
        <v>71.661000000000001</v>
      </c>
      <c r="E94" s="40">
        <v>73.786000000000001</v>
      </c>
      <c r="F94" s="40">
        <v>170.78349999999998</v>
      </c>
      <c r="G94" s="40">
        <v>279.334</v>
      </c>
      <c r="H94" s="40">
        <v>271.69299999999998</v>
      </c>
      <c r="I94" s="40">
        <v>698.87900000000002</v>
      </c>
      <c r="J94" s="40">
        <f>'[2]Sector and Interest'!$L$40</f>
        <v>335.961403878</v>
      </c>
      <c r="K94" s="40">
        <v>686.95837404199995</v>
      </c>
      <c r="L94" s="41">
        <v>319.54011347699998</v>
      </c>
    </row>
    <row r="95" spans="1:12" x14ac:dyDescent="0.55000000000000004">
      <c r="A95" s="43" t="s">
        <v>88</v>
      </c>
      <c r="B95" s="21" t="s">
        <v>62</v>
      </c>
      <c r="C95" s="40">
        <v>4.3279999999999994</v>
      </c>
      <c r="D95" s="40">
        <v>9.1969999999999992</v>
      </c>
      <c r="E95" s="40">
        <v>15.448</v>
      </c>
      <c r="F95" s="40">
        <v>168.102</v>
      </c>
      <c r="G95" s="40">
        <v>252.83100000000002</v>
      </c>
      <c r="H95" s="40">
        <v>273.72400000000005</v>
      </c>
      <c r="I95" s="40">
        <v>292.82</v>
      </c>
      <c r="J95" s="40">
        <f>'[2]Sector and Interest'!$L$41</f>
        <v>332.42082481899996</v>
      </c>
      <c r="K95" s="40">
        <v>379.785796404</v>
      </c>
      <c r="L95" s="41">
        <v>393.70841497099997</v>
      </c>
    </row>
    <row r="96" spans="1:12" x14ac:dyDescent="0.55000000000000004">
      <c r="A96" s="21" t="s">
        <v>89</v>
      </c>
      <c r="B96" s="21" t="s">
        <v>62</v>
      </c>
      <c r="C96" s="40">
        <v>155.70699999999999</v>
      </c>
      <c r="D96" s="40">
        <v>157.565</v>
      </c>
      <c r="E96" s="40">
        <v>161.88100000000003</v>
      </c>
      <c r="F96" s="40">
        <v>340.10300000000001</v>
      </c>
      <c r="G96" s="40">
        <v>396.28399999999999</v>
      </c>
      <c r="H96" s="40">
        <v>663.69410000000016</v>
      </c>
      <c r="I96" s="40">
        <v>1339.674</v>
      </c>
      <c r="J96" s="40">
        <f>'[2]Sector and Interest'!$L$42</f>
        <v>1684.6857404690002</v>
      </c>
      <c r="K96" s="40">
        <v>1883.5382694480002</v>
      </c>
      <c r="L96" s="41">
        <v>1953.9232517250005</v>
      </c>
    </row>
    <row r="97" spans="1:12" x14ac:dyDescent="0.55000000000000004">
      <c r="A97" s="21" t="s">
        <v>90</v>
      </c>
      <c r="B97" s="21" t="s">
        <v>62</v>
      </c>
      <c r="C97" s="40">
        <v>139.857</v>
      </c>
      <c r="D97" s="40">
        <v>136.07400000000001</v>
      </c>
      <c r="E97" s="40">
        <v>134.32900000000001</v>
      </c>
      <c r="F97" s="40">
        <v>140.05799999999999</v>
      </c>
      <c r="G97" s="40">
        <v>133.32400000000001</v>
      </c>
      <c r="H97" s="40">
        <v>124.28800000000001</v>
      </c>
      <c r="I97" s="40">
        <v>123.279</v>
      </c>
      <c r="J97" s="40">
        <f>'[2]Sector and Interest'!$L$43</f>
        <v>116.80715612599998</v>
      </c>
      <c r="K97" s="40">
        <v>120.500896145</v>
      </c>
      <c r="L97" s="41">
        <v>117.16431415199999</v>
      </c>
    </row>
    <row r="98" spans="1:12" x14ac:dyDescent="0.55000000000000004">
      <c r="A98" s="21" t="s">
        <v>91</v>
      </c>
      <c r="B98" s="21" t="s">
        <v>62</v>
      </c>
      <c r="C98" s="40">
        <v>69.91</v>
      </c>
      <c r="D98" s="40">
        <v>66.231000000000009</v>
      </c>
      <c r="E98" s="40">
        <v>61.605999999999987</v>
      </c>
      <c r="F98" s="40">
        <v>54.213000000000001</v>
      </c>
      <c r="G98" s="40">
        <v>523.95299999999997</v>
      </c>
      <c r="H98" s="40">
        <v>520.73889999999994</v>
      </c>
      <c r="I98" s="40">
        <v>44.970999999999997</v>
      </c>
      <c r="J98" s="40">
        <f>'[2]Sector and Interest'!$L$44</f>
        <v>42.021147002000006</v>
      </c>
      <c r="K98" s="40">
        <v>39.198281657999999</v>
      </c>
      <c r="L98" s="41">
        <v>37.755506400000002</v>
      </c>
    </row>
    <row r="99" spans="1:12" x14ac:dyDescent="0.55000000000000004">
      <c r="A99" s="21" t="s">
        <v>92</v>
      </c>
      <c r="B99" s="21" t="s">
        <v>62</v>
      </c>
      <c r="C99" s="40">
        <v>243.57999999999998</v>
      </c>
      <c r="D99" s="40">
        <v>242.22100000000003</v>
      </c>
      <c r="E99" s="40">
        <v>239.73499999999999</v>
      </c>
      <c r="F99" s="40">
        <v>304.47899999999998</v>
      </c>
      <c r="G99" s="40">
        <v>301.21600000000001</v>
      </c>
      <c r="H99" s="40">
        <v>293.90400000000005</v>
      </c>
      <c r="I99" s="40">
        <v>312.14</v>
      </c>
      <c r="J99" s="40">
        <f>'[2]Sector and Interest'!$L$45</f>
        <v>299.38243780299996</v>
      </c>
      <c r="K99" s="40">
        <v>326.06640478399999</v>
      </c>
      <c r="L99" s="41">
        <v>286.32469328100001</v>
      </c>
    </row>
    <row r="100" spans="1:12" x14ac:dyDescent="0.55000000000000004">
      <c r="A100" s="43" t="s">
        <v>93</v>
      </c>
      <c r="B100" s="21" t="s">
        <v>62</v>
      </c>
      <c r="C100" s="40">
        <v>338.24</v>
      </c>
      <c r="D100" s="40">
        <v>342.77199999999999</v>
      </c>
      <c r="E100" s="40">
        <v>384.18400000000008</v>
      </c>
      <c r="F100" s="40">
        <v>536.86800000000005</v>
      </c>
      <c r="G100" s="40">
        <v>426.25499999999994</v>
      </c>
      <c r="H100" s="40">
        <v>404.98500000000001</v>
      </c>
      <c r="I100" s="40">
        <v>467.23399999999998</v>
      </c>
      <c r="J100" s="40">
        <f>'[2]Sector and Interest'!$L$46</f>
        <v>481.76402519700002</v>
      </c>
      <c r="K100" s="40">
        <v>512.738744483</v>
      </c>
      <c r="L100" s="41">
        <v>611.04182453600004</v>
      </c>
    </row>
    <row r="101" spans="1:12" x14ac:dyDescent="0.55000000000000004">
      <c r="A101" s="21" t="s">
        <v>94</v>
      </c>
      <c r="B101" s="21" t="s">
        <v>62</v>
      </c>
      <c r="C101" s="40">
        <v>28.669</v>
      </c>
      <c r="D101" s="40">
        <v>38.841000000000001</v>
      </c>
      <c r="E101" s="40">
        <v>55.669999999999995</v>
      </c>
      <c r="F101" s="40">
        <v>86.524999999999991</v>
      </c>
      <c r="G101" s="40">
        <v>110.86199999999999</v>
      </c>
      <c r="H101" s="40">
        <v>124.44499999999999</v>
      </c>
      <c r="I101" s="40">
        <v>206.06700000000001</v>
      </c>
      <c r="J101" s="40">
        <f>'[2]Sector and Interest'!$L$47</f>
        <v>280.55372639499996</v>
      </c>
      <c r="K101" s="40">
        <v>369.85557743299995</v>
      </c>
      <c r="L101" s="41">
        <v>355.46490838599999</v>
      </c>
    </row>
    <row r="102" spans="1:12" x14ac:dyDescent="0.55000000000000004">
      <c r="A102" s="21" t="s">
        <v>95</v>
      </c>
      <c r="B102" s="21" t="s">
        <v>62</v>
      </c>
      <c r="C102" s="40">
        <v>0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f>'[2]Sector and Interest'!$L$48</f>
        <v>774.76353468199989</v>
      </c>
      <c r="K102" s="40">
        <v>447.06101366499996</v>
      </c>
      <c r="L102" s="41">
        <v>831.60318874999996</v>
      </c>
    </row>
  </sheetData>
  <mergeCells count="8">
    <mergeCell ref="A62:L62"/>
    <mergeCell ref="A78:L78"/>
    <mergeCell ref="A87:L87"/>
    <mergeCell ref="A1:M1"/>
    <mergeCell ref="A35:M35"/>
    <mergeCell ref="A41:M41"/>
    <mergeCell ref="A47:M47"/>
    <mergeCell ref="A56:M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6D15C-03FC-41E6-9401-5D79B877CE42}">
  <dimension ref="A1:M101"/>
  <sheetViews>
    <sheetView topLeftCell="A51" zoomScale="97" zoomScaleNormal="100" workbookViewId="0">
      <selection activeCell="I108" sqref="I108"/>
    </sheetView>
  </sheetViews>
  <sheetFormatPr defaultRowHeight="14.4" x14ac:dyDescent="0.55000000000000004"/>
  <cols>
    <col min="1" max="1" width="44" style="3" bestFit="1" customWidth="1"/>
    <col min="2" max="2" width="14.5234375" style="3" bestFit="1" customWidth="1"/>
    <col min="3" max="3" width="10.47265625" style="28" bestFit="1" customWidth="1"/>
    <col min="4" max="4" width="12.26171875" style="3" bestFit="1" customWidth="1"/>
    <col min="5" max="10" width="10.62890625" style="3" bestFit="1" customWidth="1"/>
    <col min="11" max="12" width="11.47265625" style="3" bestFit="1" customWidth="1"/>
    <col min="13" max="13" width="11.47265625" bestFit="1" customWidth="1"/>
  </cols>
  <sheetData>
    <row r="1" spans="1:13" x14ac:dyDescent="0.55000000000000004">
      <c r="A1" s="90" t="s">
        <v>103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s="15" customFormat="1" x14ac:dyDescent="0.55000000000000004">
      <c r="A2" s="22" t="s">
        <v>58</v>
      </c>
      <c r="B2" s="22" t="s">
        <v>54</v>
      </c>
      <c r="C2" s="26" t="s">
        <v>53</v>
      </c>
      <c r="D2" s="26">
        <v>2017</v>
      </c>
      <c r="E2" s="26">
        <v>2018</v>
      </c>
      <c r="F2" s="26">
        <v>2019</v>
      </c>
      <c r="G2" s="26">
        <v>2020</v>
      </c>
      <c r="H2" s="26">
        <v>2021</v>
      </c>
      <c r="I2" s="26">
        <v>2022</v>
      </c>
      <c r="J2" s="26">
        <v>2023</v>
      </c>
      <c r="K2" s="26">
        <v>2024</v>
      </c>
      <c r="L2" s="26">
        <v>2025</v>
      </c>
      <c r="M2" s="33">
        <v>46203</v>
      </c>
    </row>
    <row r="3" spans="1:13" x14ac:dyDescent="0.55000000000000004">
      <c r="A3" s="10" t="s">
        <v>13</v>
      </c>
      <c r="B3" s="5" t="s">
        <v>55</v>
      </c>
      <c r="C3" s="27" t="s">
        <v>63</v>
      </c>
      <c r="D3" s="6">
        <v>0</v>
      </c>
      <c r="E3" s="6">
        <v>0</v>
      </c>
      <c r="F3" s="6">
        <v>0</v>
      </c>
      <c r="G3" s="6">
        <v>47814.652570048005</v>
      </c>
      <c r="H3" s="6">
        <v>102859.85963016</v>
      </c>
      <c r="I3" s="6">
        <v>125669.51403589001</v>
      </c>
      <c r="J3" s="6">
        <v>209566.07182797001</v>
      </c>
      <c r="K3" s="6">
        <v>283415.02216971799</v>
      </c>
      <c r="L3" s="6">
        <v>465328.63650432613</v>
      </c>
      <c r="M3" s="6">
        <v>492624.48475341301</v>
      </c>
    </row>
    <row r="4" spans="1:13" x14ac:dyDescent="0.55000000000000004">
      <c r="A4" s="10" t="s">
        <v>38</v>
      </c>
      <c r="B4" s="5" t="s">
        <v>55</v>
      </c>
      <c r="C4" s="27" t="s">
        <v>63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4798.4919610194156</v>
      </c>
      <c r="L4" s="6">
        <v>7972.8772912986751</v>
      </c>
      <c r="M4" s="6">
        <v>7782.5895065892901</v>
      </c>
    </row>
    <row r="5" spans="1:13" x14ac:dyDescent="0.55000000000000004">
      <c r="A5" s="10" t="s">
        <v>39</v>
      </c>
      <c r="B5" s="5" t="s">
        <v>55</v>
      </c>
      <c r="C5" s="27" t="s">
        <v>63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10928.884324034099</v>
      </c>
      <c r="M5" s="6">
        <v>12968.283676447298</v>
      </c>
    </row>
    <row r="6" spans="1:13" x14ac:dyDescent="0.55000000000000004">
      <c r="A6" s="10" t="s">
        <v>40</v>
      </c>
      <c r="B6" s="5" t="s">
        <v>55</v>
      </c>
      <c r="C6" s="27" t="s">
        <v>63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71960.288850487195</v>
      </c>
      <c r="L6" s="6">
        <v>85585.357350409948</v>
      </c>
      <c r="M6" s="6">
        <v>83542.701049999989</v>
      </c>
    </row>
    <row r="7" spans="1:13" x14ac:dyDescent="0.55000000000000004">
      <c r="A7" s="10" t="s">
        <v>14</v>
      </c>
      <c r="B7" s="5" t="s">
        <v>55</v>
      </c>
      <c r="C7" s="27" t="s">
        <v>63</v>
      </c>
      <c r="D7" s="6">
        <v>135138.68021599998</v>
      </c>
      <c r="E7" s="6">
        <v>140441.15570423601</v>
      </c>
      <c r="F7" s="6">
        <v>179602.152451906</v>
      </c>
      <c r="G7" s="6">
        <v>250936.485814404</v>
      </c>
      <c r="H7" s="6">
        <v>336502.57788725401</v>
      </c>
      <c r="I7" s="6">
        <v>357645.77912032203</v>
      </c>
      <c r="J7" s="6">
        <v>438654.82117142394</v>
      </c>
      <c r="K7" s="6">
        <v>499926.75864416762</v>
      </c>
      <c r="L7" s="6">
        <v>554642.10497134889</v>
      </c>
      <c r="M7" s="6">
        <v>574371.42594455858</v>
      </c>
    </row>
    <row r="8" spans="1:13" x14ac:dyDescent="0.55000000000000004">
      <c r="A8" s="10" t="s">
        <v>15</v>
      </c>
      <c r="B8" s="5" t="s">
        <v>55</v>
      </c>
      <c r="C8" s="27" t="s">
        <v>63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13144.881921599999</v>
      </c>
      <c r="K8" s="6">
        <v>15268.180255679998</v>
      </c>
      <c r="L8" s="6">
        <v>28986.875105700001</v>
      </c>
      <c r="M8" s="6">
        <v>43724.634443647898</v>
      </c>
    </row>
    <row r="9" spans="1:13" x14ac:dyDescent="0.55000000000000004">
      <c r="A9" s="10" t="s">
        <v>16</v>
      </c>
      <c r="B9" s="5" t="s">
        <v>55</v>
      </c>
      <c r="C9" s="27" t="s">
        <v>63</v>
      </c>
      <c r="D9" s="6">
        <v>61093.283099999993</v>
      </c>
      <c r="E9" s="6">
        <v>64454.647255439995</v>
      </c>
      <c r="F9" s="6">
        <v>66091.916810633993</v>
      </c>
      <c r="G9" s="6">
        <v>60160.223152068</v>
      </c>
      <c r="H9" s="6">
        <v>62060.195441758005</v>
      </c>
      <c r="I9" s="6">
        <v>67157.222964633998</v>
      </c>
      <c r="J9" s="6">
        <v>73779.441577841993</v>
      </c>
      <c r="K9" s="6">
        <v>89177.662939244983</v>
      </c>
      <c r="L9" s="6">
        <v>95809.23588372751</v>
      </c>
      <c r="M9" s="6">
        <v>93555.963153161792</v>
      </c>
    </row>
    <row r="10" spans="1:13" x14ac:dyDescent="0.55000000000000004">
      <c r="A10" s="10" t="s">
        <v>17</v>
      </c>
      <c r="B10" s="5" t="s">
        <v>55</v>
      </c>
      <c r="C10" s="27" t="s">
        <v>63</v>
      </c>
      <c r="D10" s="6">
        <v>1497.3346839999999</v>
      </c>
      <c r="E10" s="6">
        <v>8467.3644621439998</v>
      </c>
      <c r="F10" s="6">
        <v>12673.544563243999</v>
      </c>
      <c r="G10" s="6">
        <v>15358.298243548001</v>
      </c>
      <c r="H10" s="6">
        <v>23378.709359992001</v>
      </c>
      <c r="I10" s="6">
        <v>30111.644740831001</v>
      </c>
      <c r="J10" s="6">
        <v>41607.343074725992</v>
      </c>
      <c r="K10" s="6">
        <v>42949.224947235205</v>
      </c>
      <c r="L10" s="6">
        <v>74744.768840131961</v>
      </c>
      <c r="M10" s="6">
        <v>73930.836671774494</v>
      </c>
    </row>
    <row r="11" spans="1:13" x14ac:dyDescent="0.55000000000000004">
      <c r="A11" s="10" t="s">
        <v>18</v>
      </c>
      <c r="B11" s="5" t="s">
        <v>55</v>
      </c>
      <c r="C11" s="27" t="s">
        <v>63</v>
      </c>
      <c r="D11" s="6">
        <v>2365.9915999999998</v>
      </c>
      <c r="E11" s="6">
        <v>2356.8318234020003</v>
      </c>
      <c r="F11" s="6">
        <v>2364.4121935940002</v>
      </c>
      <c r="G11" s="6">
        <v>2374.7840379120003</v>
      </c>
      <c r="H11" s="6">
        <v>2346.3517253679997</v>
      </c>
      <c r="I11" s="6">
        <v>4686.5081616689995</v>
      </c>
      <c r="J11" s="6">
        <v>9523.7197383900002</v>
      </c>
      <c r="K11" s="6">
        <v>16793.207564343804</v>
      </c>
      <c r="L11" s="6">
        <v>20444.096092557076</v>
      </c>
      <c r="M11" s="6">
        <v>20469.491064328071</v>
      </c>
    </row>
    <row r="12" spans="1:13" x14ac:dyDescent="0.55000000000000004">
      <c r="A12" s="10" t="s">
        <v>19</v>
      </c>
      <c r="B12" s="5" t="s">
        <v>55</v>
      </c>
      <c r="C12" s="27" t="s">
        <v>63</v>
      </c>
      <c r="D12" s="6">
        <v>48300.873517</v>
      </c>
      <c r="E12" s="6">
        <v>52770.704038418007</v>
      </c>
      <c r="F12" s="6">
        <v>58309.559703665996</v>
      </c>
      <c r="G12" s="6">
        <v>63783.665136203999</v>
      </c>
      <c r="H12" s="6">
        <v>71784.833917982003</v>
      </c>
      <c r="I12" s="6">
        <v>76468.137968946001</v>
      </c>
      <c r="J12" s="6">
        <v>87460.230223937993</v>
      </c>
      <c r="K12" s="6">
        <v>90720.593645544242</v>
      </c>
      <c r="L12" s="6">
        <v>103424.9045467359</v>
      </c>
      <c r="M12" s="6">
        <v>109258.2491829893</v>
      </c>
    </row>
    <row r="13" spans="1:13" x14ac:dyDescent="0.55000000000000004">
      <c r="A13" s="10" t="s">
        <v>20</v>
      </c>
      <c r="B13" s="5" t="s">
        <v>55</v>
      </c>
      <c r="C13" s="27" t="s">
        <v>63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10258.063622663998</v>
      </c>
      <c r="K13" s="6">
        <v>9283.6749426234655</v>
      </c>
      <c r="L13" s="6">
        <v>12606.624098219176</v>
      </c>
      <c r="M13" s="6">
        <v>12305.743189951339</v>
      </c>
    </row>
    <row r="14" spans="1:13" x14ac:dyDescent="0.55000000000000004">
      <c r="A14" s="10" t="s">
        <v>21</v>
      </c>
      <c r="B14" s="5" t="s">
        <v>55</v>
      </c>
      <c r="C14" s="27" t="s">
        <v>63</v>
      </c>
      <c r="D14" s="6">
        <v>44121.518355</v>
      </c>
      <c r="E14" s="6">
        <v>49431.053125660001</v>
      </c>
      <c r="F14" s="6">
        <v>59550.345657776001</v>
      </c>
      <c r="G14" s="6">
        <v>71943.703163280006</v>
      </c>
      <c r="H14" s="6">
        <v>78459.417074784011</v>
      </c>
      <c r="I14" s="6">
        <v>81369.859322411998</v>
      </c>
      <c r="J14" s="6">
        <v>98754.717228881986</v>
      </c>
      <c r="K14" s="6">
        <v>105304.37206761114</v>
      </c>
      <c r="L14" s="6">
        <v>110663.91915085012</v>
      </c>
      <c r="M14" s="6">
        <v>107677.54986143713</v>
      </c>
    </row>
    <row r="15" spans="1:13" x14ac:dyDescent="0.55000000000000004">
      <c r="A15" s="10" t="s">
        <v>22</v>
      </c>
      <c r="B15" s="5" t="s">
        <v>55</v>
      </c>
      <c r="C15" s="27" t="s">
        <v>63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2312.3548358239996</v>
      </c>
      <c r="L15" s="6">
        <v>5842.5065249999998</v>
      </c>
      <c r="M15" s="6">
        <v>5873.4205299999994</v>
      </c>
    </row>
    <row r="16" spans="1:13" x14ac:dyDescent="0.55000000000000004">
      <c r="A16" s="10" t="s">
        <v>23</v>
      </c>
      <c r="B16" s="5" t="s">
        <v>55</v>
      </c>
      <c r="C16" s="27" t="s">
        <v>63</v>
      </c>
      <c r="D16" s="6">
        <v>6558.8667139999989</v>
      </c>
      <c r="E16" s="6">
        <v>17332.955263714</v>
      </c>
      <c r="F16" s="6">
        <v>69394.529238674004</v>
      </c>
      <c r="G16" s="6">
        <v>110019.990722824</v>
      </c>
      <c r="H16" s="6">
        <v>143744.33171225002</v>
      </c>
      <c r="I16" s="6">
        <v>152351.66696912999</v>
      </c>
      <c r="J16" s="6">
        <v>176328.479530632</v>
      </c>
      <c r="K16" s="6">
        <v>272597.21581924841</v>
      </c>
      <c r="L16" s="6">
        <v>333956.81493268861</v>
      </c>
      <c r="M16" s="6">
        <v>327404.63531452307</v>
      </c>
    </row>
    <row r="17" spans="1:13" x14ac:dyDescent="0.55000000000000004">
      <c r="A17" s="10" t="s">
        <v>24</v>
      </c>
      <c r="B17" s="5" t="s">
        <v>55</v>
      </c>
      <c r="C17" s="27" t="s">
        <v>63</v>
      </c>
      <c r="D17" s="6">
        <v>272.934031</v>
      </c>
      <c r="E17" s="6">
        <v>276.91235523</v>
      </c>
      <c r="F17" s="6">
        <v>285.05788834200001</v>
      </c>
      <c r="G17" s="6">
        <v>319.94428684400003</v>
      </c>
      <c r="H17" s="6">
        <v>96.923307072</v>
      </c>
      <c r="I17" s="6">
        <v>97.434828127000003</v>
      </c>
      <c r="J17" s="6">
        <v>116.28164776799998</v>
      </c>
      <c r="K17" s="6">
        <v>123.7266017926372</v>
      </c>
      <c r="L17" s="6">
        <v>118.52358504862499</v>
      </c>
      <c r="M17" s="6">
        <v>100.23851087385</v>
      </c>
    </row>
    <row r="18" spans="1:13" x14ac:dyDescent="0.55000000000000004">
      <c r="A18" s="10" t="s">
        <v>25</v>
      </c>
      <c r="B18" s="5" t="s">
        <v>56</v>
      </c>
      <c r="C18" s="27" t="s">
        <v>63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70662.735352411997</v>
      </c>
      <c r="J18" s="6">
        <v>89678.429048207996</v>
      </c>
      <c r="K18" s="6">
        <v>140072.95329329645</v>
      </c>
      <c r="L18" s="6">
        <v>200935.65746526371</v>
      </c>
      <c r="M18" s="6">
        <v>227439.61398527658</v>
      </c>
    </row>
    <row r="19" spans="1:13" x14ac:dyDescent="0.55000000000000004">
      <c r="A19" s="10" t="s">
        <v>26</v>
      </c>
      <c r="B19" s="5" t="s">
        <v>56</v>
      </c>
      <c r="C19" s="27" t="s">
        <v>63</v>
      </c>
      <c r="D19" s="6">
        <v>19576.890496</v>
      </c>
      <c r="E19" s="6">
        <v>77758.747522267993</v>
      </c>
      <c r="F19" s="6">
        <v>212711.303301726</v>
      </c>
      <c r="G19" s="6">
        <v>299086.64227187203</v>
      </c>
      <c r="H19" s="6">
        <v>318067.96680571605</v>
      </c>
      <c r="I19" s="6">
        <v>347059.64565118303</v>
      </c>
      <c r="J19" s="6">
        <v>482456.348382294</v>
      </c>
      <c r="K19" s="6">
        <v>552816.45471911517</v>
      </c>
      <c r="L19" s="6">
        <v>762156.3336074166</v>
      </c>
      <c r="M19" s="6">
        <v>789422.63638578239</v>
      </c>
    </row>
    <row r="20" spans="1:13" x14ac:dyDescent="0.55000000000000004">
      <c r="A20" s="10" t="s">
        <v>27</v>
      </c>
      <c r="B20" s="5" t="s">
        <v>56</v>
      </c>
      <c r="C20" s="27" t="s">
        <v>63</v>
      </c>
      <c r="D20" s="6">
        <v>42106.200509999995</v>
      </c>
      <c r="E20" s="6">
        <v>51084.615475462</v>
      </c>
      <c r="F20" s="6">
        <v>65986.749822701997</v>
      </c>
      <c r="G20" s="6">
        <v>73929.49718679201</v>
      </c>
      <c r="H20" s="6">
        <v>78527.061466177998</v>
      </c>
      <c r="I20" s="6">
        <v>86347.601256064998</v>
      </c>
      <c r="J20" s="6">
        <v>110165.485881594</v>
      </c>
      <c r="K20" s="6">
        <v>134909.33525111448</v>
      </c>
      <c r="L20" s="6">
        <v>148434.09320408927</v>
      </c>
      <c r="M20" s="6">
        <v>155882.41679749079</v>
      </c>
    </row>
    <row r="21" spans="1:13" x14ac:dyDescent="0.55000000000000004">
      <c r="A21" s="10" t="s">
        <v>42</v>
      </c>
      <c r="B21" s="5" t="s">
        <v>56</v>
      </c>
      <c r="C21" s="27" t="s">
        <v>63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27774.195888337839</v>
      </c>
      <c r="L21" s="6">
        <v>93509.151763347079</v>
      </c>
      <c r="M21" s="6">
        <v>91277.379136346441</v>
      </c>
    </row>
    <row r="22" spans="1:13" x14ac:dyDescent="0.55000000000000004">
      <c r="A22" s="10" t="s">
        <v>28</v>
      </c>
      <c r="B22" s="5" t="s">
        <v>56</v>
      </c>
      <c r="C22" s="27" t="s">
        <v>63</v>
      </c>
      <c r="D22" s="6">
        <v>5748.5145910000001</v>
      </c>
      <c r="E22" s="6">
        <v>4918.4908809899998</v>
      </c>
      <c r="F22" s="6">
        <v>4253.7279066179999</v>
      </c>
      <c r="G22" s="6">
        <v>3984.2302224920004</v>
      </c>
      <c r="H22" s="6">
        <v>2907.6992121600001</v>
      </c>
      <c r="I22" s="6">
        <v>1997.9493328020001</v>
      </c>
      <c r="J22" s="6">
        <v>1330.9192945619998</v>
      </c>
      <c r="K22" s="6">
        <v>813.85886281914713</v>
      </c>
      <c r="L22" s="6">
        <v>633.01521705022503</v>
      </c>
      <c r="M22" s="6">
        <v>454.14737790586003</v>
      </c>
    </row>
    <row r="23" spans="1:13" x14ac:dyDescent="0.55000000000000004">
      <c r="A23" s="10" t="s">
        <v>29</v>
      </c>
      <c r="B23" s="5" t="s">
        <v>56</v>
      </c>
      <c r="C23" s="27" t="s">
        <v>63</v>
      </c>
      <c r="D23" s="6">
        <v>338368.06368899997</v>
      </c>
      <c r="E23" s="6">
        <v>451813.71514063602</v>
      </c>
      <c r="F23" s="6">
        <v>526200.2565654479</v>
      </c>
      <c r="G23" s="6">
        <v>690127.60652279598</v>
      </c>
      <c r="H23" s="6">
        <v>740783.82633351395</v>
      </c>
      <c r="I23" s="6">
        <v>788931.94476911298</v>
      </c>
      <c r="J23" s="6">
        <v>1002208.7713552199</v>
      </c>
      <c r="K23" s="6">
        <v>1158034.8973781003</v>
      </c>
      <c r="L23" s="6">
        <v>1270533.2638102162</v>
      </c>
      <c r="M23" s="6">
        <v>1294570.8241946723</v>
      </c>
    </row>
    <row r="24" spans="1:13" x14ac:dyDescent="0.55000000000000004">
      <c r="A24" s="10" t="s">
        <v>30</v>
      </c>
      <c r="B24" s="5" t="s">
        <v>56</v>
      </c>
      <c r="C24" s="27" t="s">
        <v>63</v>
      </c>
      <c r="D24" s="6">
        <v>106580.316607</v>
      </c>
      <c r="E24" s="6">
        <v>112650.58336809001</v>
      </c>
      <c r="F24" s="6">
        <v>131322.20233417599</v>
      </c>
      <c r="G24" s="6">
        <v>157508.86415581201</v>
      </c>
      <c r="H24" s="6">
        <v>173381.66170286</v>
      </c>
      <c r="I24" s="6">
        <v>196112.75334691702</v>
      </c>
      <c r="J24" s="6">
        <v>242880.76391350201</v>
      </c>
      <c r="K24" s="6">
        <v>263819.59453794453</v>
      </c>
      <c r="L24" s="6">
        <v>311750.27224839601</v>
      </c>
      <c r="M24" s="6">
        <v>310867.86253743846</v>
      </c>
    </row>
    <row r="25" spans="1:13" x14ac:dyDescent="0.55000000000000004">
      <c r="A25" s="10" t="s">
        <v>31</v>
      </c>
      <c r="B25" s="5" t="s">
        <v>56</v>
      </c>
      <c r="C25" s="27" t="s">
        <v>63</v>
      </c>
      <c r="D25" s="6">
        <v>0</v>
      </c>
      <c r="E25" s="6">
        <v>0</v>
      </c>
      <c r="F25" s="6">
        <v>0</v>
      </c>
      <c r="G25" s="6">
        <v>224380.137531316</v>
      </c>
      <c r="H25" s="6">
        <v>226370.44137334803</v>
      </c>
      <c r="I25" s="6">
        <v>385973.61700775014</v>
      </c>
      <c r="J25" s="6">
        <v>742311.70500801608</v>
      </c>
      <c r="K25" s="6">
        <v>1071007.8030852787</v>
      </c>
      <c r="L25" s="6">
        <v>1368238.6885810313</v>
      </c>
      <c r="M25" s="6">
        <v>1148850.2280775884</v>
      </c>
    </row>
    <row r="26" spans="1:13" x14ac:dyDescent="0.55000000000000004">
      <c r="A26" s="10" t="s">
        <v>32</v>
      </c>
      <c r="B26" s="5" t="s">
        <v>56</v>
      </c>
      <c r="C26" s="27" t="s">
        <v>63</v>
      </c>
      <c r="D26" s="6">
        <v>1183060.0197719999</v>
      </c>
      <c r="E26" s="6">
        <v>1420072.4891325901</v>
      </c>
      <c r="F26" s="6">
        <v>1756197.3692380378</v>
      </c>
      <c r="G26" s="6">
        <v>2370030.5799360322</v>
      </c>
      <c r="H26" s="6">
        <v>2607744.7979811458</v>
      </c>
      <c r="I26" s="6">
        <v>2894616.3589572529</v>
      </c>
      <c r="J26" s="6">
        <v>4153953.3179043895</v>
      </c>
      <c r="K26" s="6">
        <v>5186916.190713062</v>
      </c>
      <c r="L26" s="6">
        <v>6028773.5670475448</v>
      </c>
      <c r="M26" s="6">
        <v>6218273.634605946</v>
      </c>
    </row>
    <row r="27" spans="1:13" x14ac:dyDescent="0.55000000000000004">
      <c r="A27" s="10" t="s">
        <v>33</v>
      </c>
      <c r="B27" s="5" t="s">
        <v>56</v>
      </c>
      <c r="C27" s="27" t="s">
        <v>63</v>
      </c>
      <c r="D27" s="6">
        <v>11915.302697000001</v>
      </c>
      <c r="E27" s="6">
        <v>11655.812438078001</v>
      </c>
      <c r="F27" s="6">
        <v>11725.196636980001</v>
      </c>
      <c r="G27" s="6">
        <v>13268.449391184</v>
      </c>
      <c r="H27" s="6">
        <v>12399.115980742001</v>
      </c>
      <c r="I27" s="6">
        <v>12109.75721007</v>
      </c>
      <c r="J27" s="6">
        <v>14484.64873284</v>
      </c>
      <c r="K27" s="6">
        <v>15574.93256540527</v>
      </c>
      <c r="L27" s="6">
        <v>19979.925415186804</v>
      </c>
      <c r="M27" s="6">
        <v>22195.564999005677</v>
      </c>
    </row>
    <row r="28" spans="1:13" x14ac:dyDescent="0.55000000000000004">
      <c r="A28" s="10" t="s">
        <v>34</v>
      </c>
      <c r="B28" s="5" t="s">
        <v>56</v>
      </c>
      <c r="C28" s="27" t="s">
        <v>63</v>
      </c>
      <c r="D28" s="6">
        <v>47335.886942999998</v>
      </c>
      <c r="E28" s="6">
        <v>49917.188149286005</v>
      </c>
      <c r="F28" s="6">
        <v>58994.067642661998</v>
      </c>
      <c r="G28" s="6">
        <v>63385.922846480011</v>
      </c>
      <c r="H28" s="6">
        <v>75229.649790166004</v>
      </c>
      <c r="I28" s="6">
        <v>86129.175927076998</v>
      </c>
      <c r="J28" s="6">
        <v>107638.887904548</v>
      </c>
      <c r="K28" s="6">
        <v>120648.13703889964</v>
      </c>
      <c r="L28" s="6">
        <v>131709.53806863975</v>
      </c>
      <c r="M28" s="6">
        <v>141097.05417627591</v>
      </c>
    </row>
    <row r="29" spans="1:13" x14ac:dyDescent="0.55000000000000004">
      <c r="A29" s="10" t="s">
        <v>35</v>
      </c>
      <c r="B29" s="5" t="s">
        <v>57</v>
      </c>
      <c r="C29" s="27" t="s">
        <v>63</v>
      </c>
      <c r="D29" s="6">
        <v>337998.8</v>
      </c>
      <c r="E29" s="6">
        <v>351634.73680000001</v>
      </c>
      <c r="F29" s="6">
        <v>369006.97519999999</v>
      </c>
      <c r="G29" s="6">
        <v>388990.01440000004</v>
      </c>
      <c r="H29" s="6">
        <v>687110.52580683003</v>
      </c>
      <c r="I29" s="6">
        <v>728689.38246430503</v>
      </c>
      <c r="J29" s="6">
        <v>783637.19147999992</v>
      </c>
      <c r="K29" s="6">
        <v>857452.15203999996</v>
      </c>
      <c r="L29" s="6">
        <v>904006.5</v>
      </c>
      <c r="M29" s="6">
        <v>908789.79999999993</v>
      </c>
    </row>
    <row r="30" spans="1:13" x14ac:dyDescent="0.55000000000000004">
      <c r="A30" s="10" t="s">
        <v>43</v>
      </c>
      <c r="B30" s="5" t="s">
        <v>57</v>
      </c>
      <c r="C30" s="27" t="s">
        <v>63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209932.61180463</v>
      </c>
      <c r="K30" s="6">
        <v>215880.86655007862</v>
      </c>
      <c r="L30" s="6">
        <v>256756.07204977176</v>
      </c>
      <c r="M30" s="6">
        <v>232726.09578905301</v>
      </c>
    </row>
    <row r="31" spans="1:13" x14ac:dyDescent="0.55000000000000004">
      <c r="A31" s="10" t="s">
        <v>37</v>
      </c>
      <c r="B31" s="5" t="s">
        <v>57</v>
      </c>
      <c r="C31" s="27" t="s">
        <v>63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287841.15539918281</v>
      </c>
      <c r="L31" s="6">
        <v>342341.42940018169</v>
      </c>
      <c r="M31" s="6">
        <v>334170.80419999996</v>
      </c>
    </row>
    <row r="32" spans="1:13" x14ac:dyDescent="0.55000000000000004">
      <c r="A32" s="10" t="s">
        <v>64</v>
      </c>
      <c r="B32" s="5" t="s">
        <v>57</v>
      </c>
      <c r="C32" s="27" t="s">
        <v>63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356166.55754771002</v>
      </c>
    </row>
    <row r="33" spans="1:13" s="1" customFormat="1" x14ac:dyDescent="0.55000000000000004">
      <c r="A33" s="44"/>
      <c r="B33" s="44"/>
      <c r="C33" s="45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 s="1" customFormat="1" x14ac:dyDescent="0.55000000000000004">
      <c r="A34" s="23"/>
      <c r="B34" s="23"/>
      <c r="C34" s="28"/>
      <c r="D34" s="23"/>
      <c r="E34" s="23"/>
      <c r="F34" s="23"/>
      <c r="G34" s="23"/>
      <c r="H34" s="23"/>
      <c r="I34" s="23"/>
      <c r="J34" s="23"/>
      <c r="K34" s="23"/>
      <c r="L34" s="23"/>
    </row>
    <row r="35" spans="1:13" s="1" customFormat="1" x14ac:dyDescent="0.55000000000000004">
      <c r="A35" s="90" t="s">
        <v>104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</row>
    <row r="36" spans="1:13" s="1" customFormat="1" x14ac:dyDescent="0.55000000000000004">
      <c r="A36" s="22" t="s">
        <v>100</v>
      </c>
      <c r="B36" s="22" t="s">
        <v>54</v>
      </c>
      <c r="C36" s="50" t="s">
        <v>53</v>
      </c>
      <c r="D36" s="50">
        <v>2017</v>
      </c>
      <c r="E36" s="50">
        <v>2018</v>
      </c>
      <c r="F36" s="50">
        <v>2019</v>
      </c>
      <c r="G36" s="50">
        <v>2020</v>
      </c>
      <c r="H36" s="50">
        <v>2021</v>
      </c>
      <c r="I36" s="50">
        <v>2022</v>
      </c>
      <c r="J36" s="50">
        <v>2023</v>
      </c>
      <c r="K36" s="50">
        <v>2024</v>
      </c>
      <c r="L36" s="50">
        <v>2025</v>
      </c>
      <c r="M36" s="33">
        <v>46203</v>
      </c>
    </row>
    <row r="37" spans="1:13" s="1" customFormat="1" ht="17.5" customHeight="1" x14ac:dyDescent="0.55000000000000004">
      <c r="A37" s="10" t="s">
        <v>67</v>
      </c>
      <c r="B37" s="5" t="s">
        <v>57</v>
      </c>
      <c r="C37" s="27" t="s">
        <v>63</v>
      </c>
      <c r="D37" s="6">
        <v>177328.73699952153</v>
      </c>
      <c r="E37" s="6">
        <v>177018.73699952153</v>
      </c>
      <c r="F37" s="6">
        <v>175600.71579227163</v>
      </c>
      <c r="G37" s="6">
        <v>200753.99743499997</v>
      </c>
      <c r="H37" s="6">
        <v>84596.386318000063</v>
      </c>
      <c r="I37" s="6">
        <v>444236.90474866441</v>
      </c>
      <c r="J37" s="6">
        <v>159182.75946934696</v>
      </c>
      <c r="K37" s="6">
        <v>213434.08704099999</v>
      </c>
      <c r="L37" s="6">
        <v>283688.83920355397</v>
      </c>
      <c r="M37" s="6">
        <v>88210.141451145508</v>
      </c>
    </row>
    <row r="38" spans="1:13" s="1" customFormat="1" x14ac:dyDescent="0.55000000000000004">
      <c r="A38" s="10" t="s">
        <v>68</v>
      </c>
      <c r="B38" s="5" t="s">
        <v>57</v>
      </c>
      <c r="C38" s="27" t="s">
        <v>63</v>
      </c>
      <c r="D38" s="6">
        <v>498661.30000000005</v>
      </c>
      <c r="E38" s="6">
        <v>572000</v>
      </c>
      <c r="F38" s="6">
        <v>790104.9</v>
      </c>
      <c r="G38" s="6">
        <v>1138014.5888409999</v>
      </c>
      <c r="H38" s="6">
        <v>1369065.42</v>
      </c>
      <c r="I38" s="6">
        <v>1762023.3199999998</v>
      </c>
      <c r="J38" s="6">
        <v>2006057.42</v>
      </c>
      <c r="K38" s="6">
        <v>2316301.52</v>
      </c>
      <c r="L38" s="6">
        <v>2489184.2200000002</v>
      </c>
      <c r="M38" s="6">
        <v>2502171.7000000002</v>
      </c>
    </row>
    <row r="39" spans="1:13" s="1" customFormat="1" x14ac:dyDescent="0.55000000000000004">
      <c r="A39" s="23"/>
      <c r="B39" s="23"/>
      <c r="C39" s="28"/>
      <c r="D39" s="52"/>
      <c r="E39" s="52"/>
      <c r="F39" s="52"/>
      <c r="G39" s="52"/>
      <c r="H39" s="52"/>
      <c r="I39" s="52"/>
      <c r="J39" s="52"/>
      <c r="K39" s="52"/>
      <c r="L39" s="52"/>
      <c r="M39" s="52"/>
    </row>
    <row r="40" spans="1:13" s="1" customFormat="1" x14ac:dyDescent="0.55000000000000004">
      <c r="A40" s="23"/>
      <c r="B40" s="23"/>
      <c r="C40" s="28"/>
      <c r="D40" s="23"/>
      <c r="E40" s="23"/>
      <c r="F40" s="23"/>
      <c r="G40" s="23"/>
      <c r="H40" s="23"/>
      <c r="I40" s="23"/>
      <c r="J40" s="23"/>
      <c r="K40" s="23"/>
      <c r="L40" s="23"/>
    </row>
    <row r="41" spans="1:13" s="1" customFormat="1" x14ac:dyDescent="0.55000000000000004">
      <c r="A41" s="90" t="s">
        <v>104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</row>
    <row r="42" spans="1:13" s="1" customFormat="1" x14ac:dyDescent="0.55000000000000004">
      <c r="A42" s="22" t="s">
        <v>105</v>
      </c>
      <c r="B42" s="22" t="s">
        <v>54</v>
      </c>
      <c r="C42" s="50" t="s">
        <v>53</v>
      </c>
      <c r="D42" s="50">
        <v>2017</v>
      </c>
      <c r="E42" s="50">
        <v>2018</v>
      </c>
      <c r="F42" s="50">
        <v>2019</v>
      </c>
      <c r="G42" s="50">
        <v>2020</v>
      </c>
      <c r="H42" s="50">
        <v>2021</v>
      </c>
      <c r="I42" s="50">
        <v>2022</v>
      </c>
      <c r="J42" s="50">
        <v>2023</v>
      </c>
      <c r="K42" s="50">
        <v>2024</v>
      </c>
      <c r="L42" s="50">
        <v>2025</v>
      </c>
      <c r="M42" s="33">
        <v>46203</v>
      </c>
    </row>
    <row r="43" spans="1:13" s="1" customFormat="1" x14ac:dyDescent="0.55000000000000004">
      <c r="A43" s="10" t="s">
        <v>69</v>
      </c>
      <c r="B43" s="5" t="s">
        <v>57</v>
      </c>
      <c r="C43" s="27" t="s">
        <v>63</v>
      </c>
      <c r="D43" s="6">
        <v>270318.73699952161</v>
      </c>
      <c r="E43" s="6">
        <v>320318.73699952156</v>
      </c>
      <c r="F43" s="6">
        <v>473184.41579227155</v>
      </c>
      <c r="G43" s="6">
        <v>772694.39743500005</v>
      </c>
      <c r="H43" s="6">
        <v>1011353.706318</v>
      </c>
      <c r="I43" s="6">
        <v>1498218.3709168239</v>
      </c>
      <c r="J43" s="6">
        <v>1692935.0794693469</v>
      </c>
      <c r="K43" s="6">
        <v>1901159.0841040001</v>
      </c>
      <c r="L43" s="6">
        <v>2228441.1592035536</v>
      </c>
      <c r="M43" s="6">
        <v>2137978.8414511457</v>
      </c>
    </row>
    <row r="44" spans="1:13" x14ac:dyDescent="0.55000000000000004">
      <c r="A44" s="10" t="s">
        <v>70</v>
      </c>
      <c r="B44" s="5" t="s">
        <v>57</v>
      </c>
      <c r="C44" s="27" t="s">
        <v>63</v>
      </c>
      <c r="D44" s="6">
        <v>405671.3</v>
      </c>
      <c r="E44" s="6">
        <v>428700</v>
      </c>
      <c r="F44" s="6">
        <v>492521.2</v>
      </c>
      <c r="G44" s="6">
        <v>566074.18884099997</v>
      </c>
      <c r="H44" s="6">
        <v>442308.10000000003</v>
      </c>
      <c r="I44" s="6">
        <v>639959</v>
      </c>
      <c r="J44" s="6">
        <v>472305.1</v>
      </c>
      <c r="K44" s="6">
        <v>628576.52293700003</v>
      </c>
      <c r="L44" s="6">
        <v>544431.9</v>
      </c>
      <c r="M44" s="6">
        <v>452403</v>
      </c>
    </row>
    <row r="45" spans="1:13" x14ac:dyDescent="0.55000000000000004">
      <c r="A45" s="44"/>
      <c r="B45" s="44"/>
      <c r="C45" s="45"/>
      <c r="D45" s="54"/>
      <c r="E45" s="54"/>
      <c r="F45" s="54"/>
      <c r="G45" s="54"/>
      <c r="H45" s="54"/>
      <c r="I45" s="54"/>
      <c r="J45" s="54"/>
      <c r="K45" s="54"/>
      <c r="L45" s="54"/>
      <c r="M45" s="54"/>
    </row>
    <row r="47" spans="1:13" x14ac:dyDescent="0.55000000000000004">
      <c r="A47" s="90" t="s">
        <v>107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</row>
    <row r="48" spans="1:13" x14ac:dyDescent="0.55000000000000004">
      <c r="A48" s="22" t="s">
        <v>106</v>
      </c>
      <c r="B48" s="22" t="s">
        <v>54</v>
      </c>
      <c r="C48" s="50" t="s">
        <v>53</v>
      </c>
      <c r="D48" s="50">
        <v>2017</v>
      </c>
      <c r="E48" s="50">
        <v>2018</v>
      </c>
      <c r="F48" s="50">
        <v>2019</v>
      </c>
      <c r="G48" s="50">
        <v>2020</v>
      </c>
      <c r="H48" s="50">
        <v>2021</v>
      </c>
      <c r="I48" s="50">
        <v>2022</v>
      </c>
      <c r="J48" s="50">
        <v>2023</v>
      </c>
      <c r="K48" s="50">
        <v>2024</v>
      </c>
      <c r="L48" s="50">
        <v>2025</v>
      </c>
      <c r="M48" s="33">
        <v>46203</v>
      </c>
    </row>
    <row r="49" spans="1:13" x14ac:dyDescent="0.55000000000000004">
      <c r="A49" s="10" t="s">
        <v>71</v>
      </c>
      <c r="B49" s="5" t="s">
        <v>57</v>
      </c>
      <c r="C49" s="27" t="s">
        <v>63</v>
      </c>
      <c r="D49" s="6">
        <v>309430.59999999998</v>
      </c>
      <c r="E49" s="6">
        <v>292020.99999999994</v>
      </c>
      <c r="F49" s="6">
        <v>453152.50000000012</v>
      </c>
      <c r="G49" s="6">
        <v>618610.48884100001</v>
      </c>
      <c r="H49" s="6">
        <v>760977.28499999992</v>
      </c>
      <c r="I49" s="6">
        <v>864551.08499999996</v>
      </c>
      <c r="J49" s="6">
        <v>914524.78499999992</v>
      </c>
      <c r="K49" s="6">
        <v>1103868.7849999999</v>
      </c>
      <c r="L49" s="6">
        <v>1153843.385</v>
      </c>
      <c r="M49" s="6">
        <v>1062393.7649999999</v>
      </c>
    </row>
    <row r="50" spans="1:13" x14ac:dyDescent="0.55000000000000004">
      <c r="A50" s="10" t="s">
        <v>75</v>
      </c>
      <c r="B50" s="5" t="s">
        <v>57</v>
      </c>
      <c r="C50" s="27" t="s">
        <v>63</v>
      </c>
      <c r="D50" s="6">
        <v>147114.5</v>
      </c>
      <c r="E50" s="6">
        <v>220702.90000000002</v>
      </c>
      <c r="F50" s="6">
        <v>252767.3</v>
      </c>
      <c r="G50" s="6">
        <v>394725.80000000005</v>
      </c>
      <c r="H50" s="6">
        <v>468605.1</v>
      </c>
      <c r="I50" s="6">
        <v>751001.79999999993</v>
      </c>
      <c r="J50" s="6">
        <v>910061.4</v>
      </c>
      <c r="K50" s="6">
        <v>978442.3</v>
      </c>
      <c r="L50" s="6">
        <v>1077170.8</v>
      </c>
      <c r="M50" s="6">
        <v>1183455.8</v>
      </c>
    </row>
    <row r="51" spans="1:13" x14ac:dyDescent="0.55000000000000004">
      <c r="A51" s="10" t="s">
        <v>72</v>
      </c>
      <c r="B51" s="5" t="s">
        <v>57</v>
      </c>
      <c r="C51" s="27" t="s">
        <v>63</v>
      </c>
      <c r="D51" s="6">
        <v>30145.399999999998</v>
      </c>
      <c r="E51" s="6">
        <v>33657.199999999997</v>
      </c>
      <c r="F51" s="6">
        <v>47774.5</v>
      </c>
      <c r="G51" s="6">
        <v>56342.399999999994</v>
      </c>
      <c r="H51" s="6">
        <v>58460.2</v>
      </c>
      <c r="I51" s="6">
        <v>56752.9</v>
      </c>
      <c r="J51" s="6">
        <v>75198</v>
      </c>
      <c r="K51" s="6">
        <v>120708.7</v>
      </c>
      <c r="L51" s="6">
        <v>83825.8</v>
      </c>
      <c r="M51" s="6">
        <v>85393.7</v>
      </c>
    </row>
    <row r="52" spans="1:13" x14ac:dyDescent="0.55000000000000004">
      <c r="A52" s="10" t="s">
        <v>73</v>
      </c>
      <c r="B52" s="5" t="s">
        <v>57</v>
      </c>
      <c r="C52" s="27" t="s">
        <v>63</v>
      </c>
      <c r="D52" s="6">
        <v>1327.5</v>
      </c>
      <c r="E52" s="6">
        <v>2754.9</v>
      </c>
      <c r="F52" s="6">
        <v>3902</v>
      </c>
      <c r="G52" s="6">
        <v>7796.2</v>
      </c>
      <c r="H52" s="6">
        <v>7140.8</v>
      </c>
      <c r="I52" s="6">
        <v>7400.9</v>
      </c>
      <c r="J52" s="6">
        <v>7908.7</v>
      </c>
      <c r="K52" s="6">
        <v>5672</v>
      </c>
      <c r="L52" s="6">
        <v>5732</v>
      </c>
      <c r="M52" s="6">
        <v>8218.5</v>
      </c>
    </row>
    <row r="53" spans="1:13" x14ac:dyDescent="0.55000000000000004">
      <c r="A53" s="10" t="s">
        <v>74</v>
      </c>
      <c r="B53" s="5" t="s">
        <v>57</v>
      </c>
      <c r="C53" s="27" t="s">
        <v>63</v>
      </c>
      <c r="D53" s="6">
        <v>10643.3</v>
      </c>
      <c r="E53" s="6">
        <v>22864</v>
      </c>
      <c r="F53" s="6">
        <v>32508.600000000002</v>
      </c>
      <c r="G53" s="6">
        <v>60539.700000000004</v>
      </c>
      <c r="H53" s="6">
        <v>73882.035000000003</v>
      </c>
      <c r="I53" s="6">
        <v>82316.634999999995</v>
      </c>
      <c r="J53" s="6">
        <v>98364.535000000003</v>
      </c>
      <c r="K53" s="6">
        <v>107609.735</v>
      </c>
      <c r="L53" s="6">
        <v>168612.23499999999</v>
      </c>
      <c r="M53" s="6">
        <v>162709.935</v>
      </c>
    </row>
    <row r="55" spans="1:13" x14ac:dyDescent="0.55000000000000004">
      <c r="A55" s="90" t="s">
        <v>108</v>
      </c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</row>
    <row r="56" spans="1:13" x14ac:dyDescent="0.55000000000000004">
      <c r="A56" s="66" t="s">
        <v>113</v>
      </c>
      <c r="B56" s="67" t="s">
        <v>54</v>
      </c>
      <c r="C56" s="50" t="s">
        <v>53</v>
      </c>
      <c r="D56" s="50">
        <v>2017</v>
      </c>
      <c r="E56" s="50">
        <v>2018</v>
      </c>
      <c r="F56" s="50">
        <v>2019</v>
      </c>
      <c r="G56" s="50">
        <v>2020</v>
      </c>
      <c r="H56" s="50">
        <v>2021</v>
      </c>
      <c r="I56" s="50">
        <v>2022</v>
      </c>
      <c r="J56" s="50">
        <v>2023</v>
      </c>
      <c r="K56" s="50">
        <v>2024</v>
      </c>
      <c r="L56" s="50">
        <v>2025</v>
      </c>
      <c r="M56" s="33">
        <v>46203</v>
      </c>
    </row>
    <row r="57" spans="1:13" x14ac:dyDescent="0.55000000000000004">
      <c r="A57" s="5" t="s">
        <v>97</v>
      </c>
      <c r="B57" s="5" t="s">
        <v>57</v>
      </c>
      <c r="C57" s="5" t="s">
        <v>63</v>
      </c>
      <c r="D57" s="40">
        <v>192198.57968799997</v>
      </c>
      <c r="E57" s="40">
        <v>188975.26489941918</v>
      </c>
      <c r="F57" s="40">
        <v>192097.84494100002</v>
      </c>
      <c r="G57" s="40">
        <v>195780.66162799997</v>
      </c>
      <c r="H57" s="40">
        <v>399587.50325674732</v>
      </c>
      <c r="I57" s="40">
        <v>419391.40641300014</v>
      </c>
      <c r="J57" s="40">
        <v>538070.31445967965</v>
      </c>
      <c r="K57" s="40">
        <v>440935.59059315006</v>
      </c>
      <c r="L57" s="40">
        <v>587538.7555647745</v>
      </c>
      <c r="M57" s="40">
        <v>587511.21602202218</v>
      </c>
    </row>
    <row r="58" spans="1:13" x14ac:dyDescent="0.55000000000000004">
      <c r="A58" s="5" t="s">
        <v>98</v>
      </c>
      <c r="B58" s="5" t="s">
        <v>57</v>
      </c>
      <c r="C58" s="5" t="s">
        <v>63</v>
      </c>
      <c r="D58" s="40">
        <v>337567.94816385693</v>
      </c>
      <c r="E58" s="40">
        <v>363370.29277908127</v>
      </c>
      <c r="F58" s="40">
        <v>361706.00183109264</v>
      </c>
      <c r="G58" s="40">
        <v>304122.11800828006</v>
      </c>
      <c r="H58" s="40">
        <v>74860.87426179435</v>
      </c>
      <c r="I58" s="40">
        <v>46102.889108951909</v>
      </c>
      <c r="J58" s="40">
        <v>40578.260287444078</v>
      </c>
      <c r="K58" s="40">
        <v>92421.904684593654</v>
      </c>
      <c r="L58" s="40">
        <v>0</v>
      </c>
      <c r="M58" s="40">
        <v>0</v>
      </c>
    </row>
    <row r="61" spans="1:13" x14ac:dyDescent="0.55000000000000004">
      <c r="A61" s="90" t="s">
        <v>116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</row>
    <row r="62" spans="1:13" x14ac:dyDescent="0.55000000000000004">
      <c r="A62" s="66" t="s">
        <v>0</v>
      </c>
      <c r="B62" s="26" t="s">
        <v>53</v>
      </c>
      <c r="C62" s="26">
        <v>2017</v>
      </c>
      <c r="D62" s="26">
        <v>2018</v>
      </c>
      <c r="E62" s="26">
        <v>2019</v>
      </c>
      <c r="F62" s="26">
        <v>2020</v>
      </c>
      <c r="G62" s="26">
        <v>2021</v>
      </c>
      <c r="H62" s="26">
        <v>2022</v>
      </c>
      <c r="I62" s="26">
        <v>2023</v>
      </c>
      <c r="J62" s="26">
        <v>2024</v>
      </c>
      <c r="K62" s="26">
        <v>2025</v>
      </c>
      <c r="L62" s="33">
        <v>46203</v>
      </c>
    </row>
    <row r="63" spans="1:13" x14ac:dyDescent="0.55000000000000004">
      <c r="A63" s="10" t="s">
        <v>1</v>
      </c>
      <c r="B63" s="27" t="s">
        <v>63</v>
      </c>
      <c r="C63" s="73">
        <v>2366.4901315768752</v>
      </c>
      <c r="D63" s="73">
        <v>2357.0050722932319</v>
      </c>
      <c r="E63" s="73">
        <v>2363.8633172413402</v>
      </c>
      <c r="F63" s="73">
        <v>2375.4740870843061</v>
      </c>
      <c r="G63" s="73">
        <v>2346.3517253679997</v>
      </c>
      <c r="H63" s="73">
        <v>4686.5081616689995</v>
      </c>
      <c r="I63" s="73">
        <v>9524.427718504734</v>
      </c>
      <c r="J63" s="73">
        <v>16793.207564437849</v>
      </c>
      <c r="K63" s="73">
        <v>20373.989631763168</v>
      </c>
      <c r="L63" s="73">
        <v>20469.49106367107</v>
      </c>
    </row>
    <row r="64" spans="1:13" x14ac:dyDescent="0.55000000000000004">
      <c r="A64" s="10" t="s">
        <v>2</v>
      </c>
      <c r="B64" s="27" t="s">
        <v>63</v>
      </c>
      <c r="C64" s="73">
        <v>133390.04518201161</v>
      </c>
      <c r="D64" s="73">
        <v>140441.55462709194</v>
      </c>
      <c r="E64" s="73">
        <v>179601.49126759527</v>
      </c>
      <c r="F64" s="73">
        <v>250936.46428486187</v>
      </c>
      <c r="G64" s="73">
        <v>336501.56826947199</v>
      </c>
      <c r="H64" s="73">
        <v>357644.70840792498</v>
      </c>
      <c r="I64" s="73">
        <v>438655.77008980338</v>
      </c>
      <c r="J64" s="73">
        <v>499926.75864411594</v>
      </c>
      <c r="K64" s="73">
        <v>552740.13797605922</v>
      </c>
      <c r="L64" s="73">
        <v>574371.42594510096</v>
      </c>
    </row>
    <row r="65" spans="1:12" x14ac:dyDescent="0.55000000000000004">
      <c r="A65" s="10" t="s">
        <v>3</v>
      </c>
      <c r="B65" s="27" t="s">
        <v>63</v>
      </c>
      <c r="C65" s="73">
        <v>80883.719014884235</v>
      </c>
      <c r="D65" s="73">
        <v>141657.23505030325</v>
      </c>
      <c r="E65" s="73">
        <v>256479.78768173305</v>
      </c>
      <c r="F65" s="73">
        <v>520192.44431235635</v>
      </c>
      <c r="G65" s="73">
        <v>663749.98956691404</v>
      </c>
      <c r="H65" s="73">
        <v>834285.18048123899</v>
      </c>
      <c r="I65" s="73">
        <v>1452945.1259248296</v>
      </c>
      <c r="J65" s="73">
        <v>2153760.8179821144</v>
      </c>
      <c r="K65" s="73">
        <v>3026270.6602137755</v>
      </c>
      <c r="L65" s="73">
        <v>3436862.8393276217</v>
      </c>
    </row>
    <row r="66" spans="1:12" x14ac:dyDescent="0.55000000000000004">
      <c r="A66" s="10" t="s">
        <v>5</v>
      </c>
      <c r="B66" s="27" t="s">
        <v>63</v>
      </c>
      <c r="C66" s="73">
        <v>3987.6279058820905</v>
      </c>
      <c r="D66" s="73">
        <v>3894.45985748356</v>
      </c>
      <c r="E66" s="73">
        <v>4180.5962733114557</v>
      </c>
      <c r="F66" s="73">
        <v>4526.2022991709509</v>
      </c>
      <c r="G66" s="73">
        <v>4609.9147926120004</v>
      </c>
      <c r="H66" s="73">
        <v>86273.722100671992</v>
      </c>
      <c r="I66" s="73">
        <v>115283.79050260935</v>
      </c>
      <c r="J66" s="73">
        <v>133362.7125999748</v>
      </c>
      <c r="K66" s="73">
        <v>185853.3208483881</v>
      </c>
      <c r="L66" s="73">
        <v>193249.68619961914</v>
      </c>
    </row>
    <row r="67" spans="1:12" x14ac:dyDescent="0.55000000000000004">
      <c r="A67" s="10" t="s">
        <v>6</v>
      </c>
      <c r="B67" s="27" t="s">
        <v>63</v>
      </c>
      <c r="C67" s="73">
        <v>41174.892272041754</v>
      </c>
      <c r="D67" s="73">
        <v>53229.440977230159</v>
      </c>
      <c r="E67" s="73">
        <v>106938.35495213472</v>
      </c>
      <c r="F67" s="73">
        <v>151181.50642357979</v>
      </c>
      <c r="G67" s="73">
        <v>194917.818610702</v>
      </c>
      <c r="H67" s="73">
        <v>278689.32840902393</v>
      </c>
      <c r="I67" s="73">
        <v>374108.38665659336</v>
      </c>
      <c r="J67" s="73">
        <v>577199.48729446041</v>
      </c>
      <c r="K67" s="73">
        <v>729750.62670389854</v>
      </c>
      <c r="L67" s="73">
        <v>877060.2247552576</v>
      </c>
    </row>
    <row r="68" spans="1:12" x14ac:dyDescent="0.55000000000000004">
      <c r="A68" s="10" t="s">
        <v>7</v>
      </c>
      <c r="B68" s="27" t="s">
        <v>63</v>
      </c>
      <c r="C68" s="73">
        <v>1497.3346839999999</v>
      </c>
      <c r="D68" s="73">
        <v>8467.3644621439998</v>
      </c>
      <c r="E68" s="73">
        <v>12673.544563243999</v>
      </c>
      <c r="F68" s="73">
        <v>15357.869107688823</v>
      </c>
      <c r="G68" s="73">
        <v>23378.709359992001</v>
      </c>
      <c r="H68" s="73">
        <v>30111.644740831001</v>
      </c>
      <c r="I68" s="73">
        <v>41606.204826744593</v>
      </c>
      <c r="J68" s="73">
        <v>42949.224947613598</v>
      </c>
      <c r="K68" s="73">
        <v>71245.452021382007</v>
      </c>
      <c r="L68" s="73">
        <v>73930.836670592995</v>
      </c>
    </row>
    <row r="69" spans="1:12" x14ac:dyDescent="0.55000000000000004">
      <c r="A69" s="10" t="s">
        <v>8</v>
      </c>
      <c r="B69" s="27" t="s">
        <v>63</v>
      </c>
      <c r="C69" s="73">
        <v>48333.610918330363</v>
      </c>
      <c r="D69" s="73">
        <v>52770.377731528766</v>
      </c>
      <c r="E69" s="73">
        <v>58308.869009911039</v>
      </c>
      <c r="F69" s="73">
        <v>63783.362065541129</v>
      </c>
      <c r="G69" s="73">
        <v>71784.833917982003</v>
      </c>
      <c r="H69" s="73">
        <v>76469.208681342992</v>
      </c>
      <c r="I69" s="73">
        <v>87460.715087489705</v>
      </c>
      <c r="J69" s="73">
        <v>90720.593645269604</v>
      </c>
      <c r="K69" s="73">
        <v>103070.24204747744</v>
      </c>
      <c r="L69" s="73">
        <v>109258.24918237237</v>
      </c>
    </row>
    <row r="70" spans="1:12" x14ac:dyDescent="0.55000000000000004">
      <c r="A70" s="10" t="s">
        <v>9</v>
      </c>
      <c r="B70" s="27" t="s">
        <v>63</v>
      </c>
      <c r="C70" s="73">
        <v>272.73158674104747</v>
      </c>
      <c r="D70" s="73">
        <v>277.16015976009277</v>
      </c>
      <c r="E70" s="73">
        <v>284.80580745210506</v>
      </c>
      <c r="F70" s="73">
        <v>319.48397517195752</v>
      </c>
      <c r="G70" s="73">
        <v>96.923307072</v>
      </c>
      <c r="H70" s="73">
        <v>97.434828127000003</v>
      </c>
      <c r="I70" s="73">
        <v>116.58561512274909</v>
      </c>
      <c r="J70" s="73">
        <v>123.72660212232984</v>
      </c>
      <c r="K70" s="73">
        <v>118.11714678579536</v>
      </c>
      <c r="L70" s="73">
        <v>100.23851036104034</v>
      </c>
    </row>
    <row r="71" spans="1:12" x14ac:dyDescent="0.55000000000000004">
      <c r="A71" s="10" t="s">
        <v>10</v>
      </c>
      <c r="B71" s="27" t="s">
        <v>63</v>
      </c>
      <c r="C71" s="73">
        <v>44120.434169772809</v>
      </c>
      <c r="D71" s="73">
        <v>49634.328757793774</v>
      </c>
      <c r="E71" s="73">
        <v>59550.061052291545</v>
      </c>
      <c r="F71" s="73">
        <v>71943.428885278117</v>
      </c>
      <c r="G71" s="73">
        <v>78458.407457002002</v>
      </c>
      <c r="H71" s="73">
        <v>81368.788610015006</v>
      </c>
      <c r="I71" s="73">
        <v>98754.320954579001</v>
      </c>
      <c r="J71" s="73">
        <v>105304.37206671669</v>
      </c>
      <c r="K71" s="73">
        <v>110284.43277656066</v>
      </c>
      <c r="L71" s="73">
        <v>107677.54985963745</v>
      </c>
    </row>
    <row r="72" spans="1:12" x14ac:dyDescent="0.55000000000000004">
      <c r="A72" s="10" t="s">
        <v>11</v>
      </c>
      <c r="B72" s="27" t="s">
        <v>63</v>
      </c>
      <c r="C72" s="73">
        <v>1291252.6229650236</v>
      </c>
      <c r="D72" s="73">
        <v>1523115.1565842405</v>
      </c>
      <c r="E72" s="73">
        <v>1867176.1199035917</v>
      </c>
      <c r="F72" s="73">
        <v>2579490.1990008443</v>
      </c>
      <c r="G72" s="73">
        <v>2705955.3677251958</v>
      </c>
      <c r="H72" s="73">
        <v>2948720.5270900601</v>
      </c>
      <c r="I72" s="73">
        <v>3803183.8231691029</v>
      </c>
      <c r="J72" s="73">
        <v>4294253.2583820727</v>
      </c>
      <c r="K72" s="73">
        <v>4847538.2305428209</v>
      </c>
      <c r="L72" s="73">
        <v>4571124.9787891358</v>
      </c>
    </row>
    <row r="73" spans="1:12" x14ac:dyDescent="0.55000000000000004">
      <c r="A73" s="10" t="s">
        <v>12</v>
      </c>
      <c r="B73" s="27" t="s">
        <v>63</v>
      </c>
      <c r="C73" s="73">
        <v>744759.96869173553</v>
      </c>
      <c r="D73" s="73">
        <v>891193.91965577437</v>
      </c>
      <c r="E73" s="73">
        <v>1037111.8733276796</v>
      </c>
      <c r="F73" s="73">
        <v>1247297.2571503303</v>
      </c>
      <c r="G73" s="73">
        <v>1661956.0617769668</v>
      </c>
      <c r="H73" s="73">
        <v>1795841.6378760044</v>
      </c>
      <c r="I73" s="73">
        <v>2678227.6620754879</v>
      </c>
      <c r="J73" s="73">
        <v>3623799.1428362308</v>
      </c>
      <c r="K73" s="73">
        <v>4056414.4274278879</v>
      </c>
      <c r="L73" s="73">
        <v>4233669.3463515202</v>
      </c>
    </row>
    <row r="74" spans="1:12" x14ac:dyDescent="0.55000000000000004">
      <c r="A74" s="10" t="s">
        <v>46</v>
      </c>
      <c r="B74" s="27" t="s">
        <v>63</v>
      </c>
      <c r="C74" s="73">
        <v>675990.03699952166</v>
      </c>
      <c r="D74" s="73">
        <v>749018.7369995215</v>
      </c>
      <c r="E74" s="73">
        <v>965705.61579227168</v>
      </c>
      <c r="F74" s="73">
        <v>1338768.5862759999</v>
      </c>
      <c r="G74" s="73">
        <v>1453661.8063180002</v>
      </c>
      <c r="H74" s="73">
        <v>2206260.2247486641</v>
      </c>
      <c r="I74" s="73">
        <v>2165240.1794693465</v>
      </c>
      <c r="J74" s="73">
        <v>2529735.6070409999</v>
      </c>
      <c r="K74" s="73">
        <v>2763364.3814633708</v>
      </c>
      <c r="L74" s="73">
        <v>2590381.8414511457</v>
      </c>
    </row>
    <row r="77" spans="1:12" x14ac:dyDescent="0.55000000000000004">
      <c r="A77" s="90" t="s">
        <v>103</v>
      </c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</row>
    <row r="78" spans="1:12" x14ac:dyDescent="0.55000000000000004">
      <c r="A78" s="67" t="s">
        <v>109</v>
      </c>
      <c r="B78" s="26" t="s">
        <v>53</v>
      </c>
      <c r="C78" s="26">
        <v>2017</v>
      </c>
      <c r="D78" s="26">
        <v>2018</v>
      </c>
      <c r="E78" s="26">
        <v>2019</v>
      </c>
      <c r="F78" s="26">
        <v>2020</v>
      </c>
      <c r="G78" s="26">
        <v>2021</v>
      </c>
      <c r="H78" s="26">
        <v>2022</v>
      </c>
      <c r="I78" s="26">
        <v>2023</v>
      </c>
      <c r="J78" s="26">
        <v>2024</v>
      </c>
      <c r="K78" s="26">
        <v>2025</v>
      </c>
      <c r="L78" s="33">
        <v>46203</v>
      </c>
    </row>
    <row r="79" spans="1:12" x14ac:dyDescent="0.55000000000000004">
      <c r="A79" s="36" t="s">
        <v>76</v>
      </c>
      <c r="B79" s="27" t="s">
        <v>63</v>
      </c>
      <c r="C79" s="77">
        <v>1678302.621508</v>
      </c>
      <c r="D79" s="77">
        <v>2097705.1531593446</v>
      </c>
      <c r="E79" s="77">
        <v>2691506.4340333459</v>
      </c>
      <c r="F79" s="77">
        <v>3909404.7755074571</v>
      </c>
      <c r="G79" s="77">
        <v>4089747.5959122162</v>
      </c>
      <c r="H79" s="77">
        <v>4479565.1524264291</v>
      </c>
      <c r="I79" s="77">
        <v>6115794.0824983856</v>
      </c>
      <c r="J79" s="77">
        <v>7395226.9757175455</v>
      </c>
      <c r="K79" s="77">
        <v>8690227.2817837615</v>
      </c>
      <c r="L79" s="77">
        <v>8560263.9371634424</v>
      </c>
    </row>
    <row r="80" spans="1:12" x14ac:dyDescent="0.55000000000000004">
      <c r="A80" s="37">
        <v>0.01</v>
      </c>
      <c r="B80" s="27" t="s">
        <v>63</v>
      </c>
      <c r="C80" s="77">
        <v>58115.513671999994</v>
      </c>
      <c r="D80" s="77">
        <v>69528.736507463997</v>
      </c>
      <c r="E80" s="77">
        <v>94855.088010035994</v>
      </c>
      <c r="F80" s="77">
        <v>69764.912558085052</v>
      </c>
      <c r="G80" s="77">
        <v>301763.64924419799</v>
      </c>
      <c r="H80" s="77">
        <v>135375.52191469498</v>
      </c>
      <c r="I80" s="77">
        <v>144048.94689642597</v>
      </c>
      <c r="J80" s="77">
        <v>208521.63455309713</v>
      </c>
      <c r="K80" s="77">
        <v>219338.12902659024</v>
      </c>
      <c r="L80" s="77">
        <v>247680.69072713089</v>
      </c>
    </row>
    <row r="81" spans="1:12" x14ac:dyDescent="0.55000000000000004">
      <c r="A81" s="36" t="s">
        <v>77</v>
      </c>
      <c r="B81" s="27" t="s">
        <v>63</v>
      </c>
      <c r="C81" s="77">
        <v>214916.53698</v>
      </c>
      <c r="D81" s="77">
        <v>229630.66943302995</v>
      </c>
      <c r="E81" s="77">
        <v>260523.53707839001</v>
      </c>
      <c r="F81" s="77">
        <v>290369.25250982936</v>
      </c>
      <c r="G81" s="77">
        <v>307946.548541166</v>
      </c>
      <c r="H81" s="77">
        <v>527488.60380684398</v>
      </c>
      <c r="I81" s="77">
        <v>358884.34687162202</v>
      </c>
      <c r="J81" s="77">
        <v>471329.98403335043</v>
      </c>
      <c r="K81" s="77">
        <v>624003.40879643126</v>
      </c>
      <c r="L81" s="77">
        <v>628347.35711168847</v>
      </c>
    </row>
    <row r="82" spans="1:12" x14ac:dyDescent="0.55000000000000004">
      <c r="A82" s="36" t="s">
        <v>78</v>
      </c>
      <c r="B82" s="27" t="s">
        <v>63</v>
      </c>
      <c r="C82" s="77">
        <v>102706.00536199995</v>
      </c>
      <c r="D82" s="77">
        <v>118538.707035806</v>
      </c>
      <c r="E82" s="77">
        <v>168777.33283441397</v>
      </c>
      <c r="F82" s="77">
        <v>248874.58652084856</v>
      </c>
      <c r="G82" s="77">
        <v>357187.62700487004</v>
      </c>
      <c r="H82" s="77">
        <v>560813.45645107201</v>
      </c>
      <c r="I82" s="77">
        <v>715177.63528754388</v>
      </c>
      <c r="J82" s="77">
        <v>1229929.1221624166</v>
      </c>
      <c r="K82" s="77">
        <v>1443775.4406764256</v>
      </c>
      <c r="L82" s="77">
        <v>1476408.7562034323</v>
      </c>
    </row>
    <row r="83" spans="1:12" x14ac:dyDescent="0.55000000000000004">
      <c r="A83" s="36" t="s">
        <v>79</v>
      </c>
      <c r="B83" s="27" t="s">
        <v>63</v>
      </c>
      <c r="C83" s="77">
        <v>337998.8</v>
      </c>
      <c r="D83" s="77">
        <v>351634.73680000001</v>
      </c>
      <c r="E83" s="77">
        <v>369006.97519999999</v>
      </c>
      <c r="F83" s="77">
        <v>388990.01440000004</v>
      </c>
      <c r="G83" s="77">
        <v>687110.52580683003</v>
      </c>
      <c r="H83" s="77">
        <v>790945.95478787005</v>
      </c>
      <c r="I83" s="77">
        <v>1765968.120721662</v>
      </c>
      <c r="J83" s="77">
        <v>2233185.5861007674</v>
      </c>
      <c r="K83" s="77">
        <v>2726315.3770470582</v>
      </c>
      <c r="L83" s="77">
        <v>3285074.1254584934</v>
      </c>
    </row>
    <row r="86" spans="1:12" x14ac:dyDescent="0.55000000000000004">
      <c r="A86" s="90" t="s">
        <v>103</v>
      </c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</row>
    <row r="87" spans="1:12" x14ac:dyDescent="0.55000000000000004">
      <c r="A87" s="67" t="s">
        <v>81</v>
      </c>
      <c r="B87" s="26" t="s">
        <v>53</v>
      </c>
      <c r="C87" s="26">
        <v>2017</v>
      </c>
      <c r="D87" s="26">
        <v>2018</v>
      </c>
      <c r="E87" s="26">
        <v>2019</v>
      </c>
      <c r="F87" s="26">
        <v>2020</v>
      </c>
      <c r="G87" s="26">
        <v>2021</v>
      </c>
      <c r="H87" s="26">
        <v>2022</v>
      </c>
      <c r="I87" s="26">
        <v>2023</v>
      </c>
      <c r="J87" s="26">
        <v>2024</v>
      </c>
      <c r="K87" s="26">
        <v>2025</v>
      </c>
      <c r="L87" s="33">
        <v>46203</v>
      </c>
    </row>
    <row r="88" spans="1:12" x14ac:dyDescent="0.55000000000000004">
      <c r="A88" s="21" t="s">
        <v>96</v>
      </c>
      <c r="B88" s="21" t="s">
        <v>63</v>
      </c>
      <c r="C88" s="40">
        <v>215553.66471799999</v>
      </c>
      <c r="D88" s="40">
        <v>245930.69765739402</v>
      </c>
      <c r="E88" s="40">
        <v>310230.62167270598</v>
      </c>
      <c r="F88" s="40">
        <v>377860.03761298</v>
      </c>
      <c r="G88" s="40">
        <v>509031.11256432405</v>
      </c>
      <c r="H88" s="40">
        <v>542239.80850031308</v>
      </c>
      <c r="I88" s="40">
        <v>519177.33438885596</v>
      </c>
      <c r="J88" s="40">
        <v>618186.96865596808</v>
      </c>
      <c r="K88" s="40">
        <v>693282.25133793207</v>
      </c>
      <c r="L88" s="40">
        <v>690904.28850918484</v>
      </c>
    </row>
    <row r="89" spans="1:12" x14ac:dyDescent="0.55000000000000004">
      <c r="A89" s="43" t="s">
        <v>83</v>
      </c>
      <c r="B89" s="21" t="s">
        <v>63</v>
      </c>
      <c r="C89" s="40">
        <v>3677.4269440000003</v>
      </c>
      <c r="D89" s="40">
        <v>7779.0394648580004</v>
      </c>
      <c r="E89" s="40">
        <v>19585.045208740001</v>
      </c>
      <c r="F89" s="40">
        <v>28954.471721864003</v>
      </c>
      <c r="G89" s="40">
        <v>38038.359554632007</v>
      </c>
      <c r="H89" s="40">
        <v>44277.169753141003</v>
      </c>
      <c r="I89" s="40">
        <v>57888.037693199993</v>
      </c>
      <c r="J89" s="40">
        <v>70611.880425361451</v>
      </c>
      <c r="K89" s="40">
        <v>97103.308237570396</v>
      </c>
      <c r="L89" s="40">
        <v>132231.25714040644</v>
      </c>
    </row>
    <row r="90" spans="1:12" x14ac:dyDescent="0.55000000000000004">
      <c r="A90" s="21" t="s">
        <v>84</v>
      </c>
      <c r="B90" s="21" t="s">
        <v>63</v>
      </c>
      <c r="C90" s="40">
        <v>611945.13740600017</v>
      </c>
      <c r="D90" s="40">
        <v>719300.50125071208</v>
      </c>
      <c r="E90" s="40">
        <v>895126.05023090378</v>
      </c>
      <c r="F90" s="40">
        <v>1044639.4909964517</v>
      </c>
      <c r="G90" s="40">
        <v>935456.30782319012</v>
      </c>
      <c r="H90" s="40">
        <v>1059257.915776894</v>
      </c>
      <c r="I90" s="40">
        <v>1335456.8066868598</v>
      </c>
      <c r="J90" s="40">
        <v>1510926.8425418695</v>
      </c>
      <c r="K90" s="40">
        <v>1800543.1773725601</v>
      </c>
      <c r="L90" s="40">
        <v>1905609.2526841902</v>
      </c>
    </row>
    <row r="91" spans="1:12" x14ac:dyDescent="0.55000000000000004">
      <c r="A91" s="21" t="s">
        <v>85</v>
      </c>
      <c r="B91" s="21" t="s">
        <v>63</v>
      </c>
      <c r="C91" s="40">
        <v>240824.14499999999</v>
      </c>
      <c r="D91" s="40">
        <v>326532.41202669009</v>
      </c>
      <c r="E91" s="40">
        <v>392640.02692668402</v>
      </c>
      <c r="F91" s="40">
        <v>497128.26592816401</v>
      </c>
      <c r="G91" s="40">
        <v>604605.57027957204</v>
      </c>
      <c r="H91" s="40">
        <v>741897.69059369701</v>
      </c>
      <c r="I91" s="40">
        <v>1211648.4500877899</v>
      </c>
      <c r="J91" s="40">
        <v>1501045.5618479182</v>
      </c>
      <c r="K91" s="40">
        <v>1781350.7690544128</v>
      </c>
      <c r="L91" s="40">
        <v>1630255.5465466247</v>
      </c>
    </row>
    <row r="92" spans="1:12" x14ac:dyDescent="0.55000000000000004">
      <c r="A92" s="21" t="s">
        <v>86</v>
      </c>
      <c r="B92" s="21" t="s">
        <v>63</v>
      </c>
      <c r="C92" s="40">
        <v>430769.33063599997</v>
      </c>
      <c r="D92" s="40">
        <v>631652.90584278596</v>
      </c>
      <c r="E92" s="40">
        <v>927743.49928627</v>
      </c>
      <c r="F92" s="40">
        <v>1207265.5187916961</v>
      </c>
      <c r="G92" s="40">
        <v>1209251.5252704241</v>
      </c>
      <c r="H92" s="40">
        <v>1239713.64174248</v>
      </c>
      <c r="I92" s="40">
        <v>1570815.9174931077</v>
      </c>
      <c r="J92" s="40">
        <v>1823695.2156557997</v>
      </c>
      <c r="K92" s="40">
        <v>2406455.724311851</v>
      </c>
      <c r="L92" s="40">
        <v>2646837.4601051272</v>
      </c>
    </row>
    <row r="93" spans="1:12" x14ac:dyDescent="0.55000000000000004">
      <c r="A93" s="21" t="s">
        <v>87</v>
      </c>
      <c r="B93" s="21" t="s">
        <v>63</v>
      </c>
      <c r="C93" s="40">
        <v>60926.818690999993</v>
      </c>
      <c r="D93" s="40">
        <v>62996.242184562005</v>
      </c>
      <c r="E93" s="40">
        <v>68068.871680267999</v>
      </c>
      <c r="F93" s="40">
        <v>166082.69031070598</v>
      </c>
      <c r="G93" s="40">
        <v>282020.57351718802</v>
      </c>
      <c r="H93" s="40">
        <v>290905.063278121</v>
      </c>
      <c r="I93" s="40">
        <v>883334.801200566</v>
      </c>
      <c r="J93" s="40">
        <v>464630.36896382365</v>
      </c>
      <c r="K93" s="40">
        <v>998202.03936107911</v>
      </c>
      <c r="L93" s="40">
        <v>468378.7029334518</v>
      </c>
    </row>
    <row r="94" spans="1:12" x14ac:dyDescent="0.55000000000000004">
      <c r="A94" s="43" t="s">
        <v>88</v>
      </c>
      <c r="B94" s="21" t="s">
        <v>63</v>
      </c>
      <c r="C94" s="40">
        <v>3657.1470159999994</v>
      </c>
      <c r="D94" s="40">
        <v>8084.9616858740001</v>
      </c>
      <c r="E94" s="40">
        <v>14251.049382224001</v>
      </c>
      <c r="F94" s="40">
        <v>163474.998501672</v>
      </c>
      <c r="G94" s="40">
        <v>255262.67344084202</v>
      </c>
      <c r="H94" s="40">
        <v>293079.68015642808</v>
      </c>
      <c r="I94" s="40">
        <v>370104.26195027999</v>
      </c>
      <c r="J94" s="40">
        <v>459733.79294187634</v>
      </c>
      <c r="K94" s="40">
        <v>551857.24610974232</v>
      </c>
      <c r="L94" s="40">
        <v>577093.85758034198</v>
      </c>
    </row>
    <row r="95" spans="1:12" x14ac:dyDescent="0.55000000000000004">
      <c r="A95" s="21" t="s">
        <v>89</v>
      </c>
      <c r="B95" s="21" t="s">
        <v>63</v>
      </c>
      <c r="C95" s="40">
        <v>131571.94787899998</v>
      </c>
      <c r="D95" s="40">
        <v>138513.31825973</v>
      </c>
      <c r="E95" s="40">
        <v>149338.04538087803</v>
      </c>
      <c r="F95" s="40">
        <v>330741.677168708</v>
      </c>
      <c r="G95" s="40">
        <v>400095.37312208803</v>
      </c>
      <c r="H95" s="40">
        <v>710625.50068575784</v>
      </c>
      <c r="I95" s="40">
        <v>1693255.4368689959</v>
      </c>
      <c r="J95" s="40">
        <v>2329899.0543165244</v>
      </c>
      <c r="K95" s="40">
        <v>2736922.370878153</v>
      </c>
      <c r="L95" s="40">
        <v>2864041.1631459882</v>
      </c>
    </row>
    <row r="96" spans="1:12" x14ac:dyDescent="0.55000000000000004">
      <c r="A96" s="21" t="s">
        <v>90</v>
      </c>
      <c r="B96" s="21" t="s">
        <v>63</v>
      </c>
      <c r="C96" s="40">
        <v>118178.74542899999</v>
      </c>
      <c r="D96" s="40">
        <v>119620.86293830801</v>
      </c>
      <c r="E96" s="40">
        <v>123920.84492910201</v>
      </c>
      <c r="F96" s="40">
        <v>136202.908592088</v>
      </c>
      <c r="G96" s="40">
        <v>134606.28116736803</v>
      </c>
      <c r="H96" s="40">
        <v>133076.70239833603</v>
      </c>
      <c r="I96" s="40">
        <v>155816.14407816599</v>
      </c>
      <c r="J96" s="40">
        <v>161542.81837727572</v>
      </c>
      <c r="K96" s="40">
        <v>175096.83966589588</v>
      </c>
      <c r="L96" s="40">
        <v>171738.28004086006</v>
      </c>
    </row>
    <row r="97" spans="1:12" x14ac:dyDescent="0.55000000000000004">
      <c r="A97" s="21" t="s">
        <v>91</v>
      </c>
      <c r="B97" s="21" t="s">
        <v>63</v>
      </c>
      <c r="C97" s="40">
        <v>59073.74026999998</v>
      </c>
      <c r="D97" s="40">
        <v>58222.800632502011</v>
      </c>
      <c r="E97" s="40">
        <v>56832.609285427985</v>
      </c>
      <c r="F97" s="40">
        <v>52720.789126668002</v>
      </c>
      <c r="G97" s="40">
        <v>528992.26573224599</v>
      </c>
      <c r="H97" s="40">
        <v>557561.5958301432</v>
      </c>
      <c r="I97" s="40">
        <v>56840.238932333996</v>
      </c>
      <c r="J97" s="40">
        <v>58114.71440008725</v>
      </c>
      <c r="K97" s="40">
        <v>56958.043120198352</v>
      </c>
      <c r="L97" s="40">
        <v>55341.643726055998</v>
      </c>
    </row>
    <row r="98" spans="1:12" x14ac:dyDescent="0.55000000000000004">
      <c r="A98" s="21" t="s">
        <v>92</v>
      </c>
      <c r="B98" s="21" t="s">
        <v>63</v>
      </c>
      <c r="C98" s="40">
        <v>205824.36925999998</v>
      </c>
      <c r="D98" s="40">
        <v>212933.29395608205</v>
      </c>
      <c r="E98" s="40">
        <v>221159.71799892999</v>
      </c>
      <c r="F98" s="40">
        <v>296098.22648624401</v>
      </c>
      <c r="G98" s="40">
        <v>304113.02982291201</v>
      </c>
      <c r="H98" s="40">
        <v>314686.65632788808</v>
      </c>
      <c r="I98" s="40">
        <v>394523.40798155998</v>
      </c>
      <c r="J98" s="40">
        <v>414042.12189865118</v>
      </c>
      <c r="K98" s="40">
        <v>473798.94113151077</v>
      </c>
      <c r="L98" s="40">
        <v>419691.87216435699</v>
      </c>
    </row>
    <row r="99" spans="1:12" x14ac:dyDescent="0.55000000000000004">
      <c r="A99" s="43" t="s">
        <v>93</v>
      </c>
      <c r="B99" s="21" t="s">
        <v>63</v>
      </c>
      <c r="C99" s="40">
        <v>285811.78528000001</v>
      </c>
      <c r="D99" s="40">
        <v>301326.35500602401</v>
      </c>
      <c r="E99" s="40">
        <v>354416.43940059206</v>
      </c>
      <c r="F99" s="40">
        <v>522090.7276272481</v>
      </c>
      <c r="G99" s="40">
        <v>430354.62766640994</v>
      </c>
      <c r="H99" s="40">
        <v>433622.46009904501</v>
      </c>
      <c r="I99" s="40">
        <v>590551.51536123594</v>
      </c>
      <c r="J99" s="40">
        <v>666273.54867842002</v>
      </c>
      <c r="K99" s="40">
        <v>745047.85113963531</v>
      </c>
      <c r="L99" s="40">
        <v>895658.99598662346</v>
      </c>
    </row>
    <row r="100" spans="1:12" x14ac:dyDescent="0.55000000000000004">
      <c r="A100" s="21" t="s">
        <v>94</v>
      </c>
      <c r="B100" s="21" t="s">
        <v>63</v>
      </c>
      <c r="C100" s="40">
        <v>24225.218992999999</v>
      </c>
      <c r="D100" s="40">
        <v>34144.612030122</v>
      </c>
      <c r="E100" s="40">
        <v>51356.545773459991</v>
      </c>
      <c r="F100" s="40">
        <v>84143.402489899992</v>
      </c>
      <c r="G100" s="40">
        <v>111928.246548084</v>
      </c>
      <c r="H100" s="40">
        <v>133244.80424466499</v>
      </c>
      <c r="I100" s="40">
        <v>260454.45989791799</v>
      </c>
      <c r="J100" s="40">
        <v>388002.25235521619</v>
      </c>
      <c r="K100" s="40">
        <v>537427.89317845646</v>
      </c>
      <c r="L100" s="40">
        <v>521036.90806311491</v>
      </c>
    </row>
    <row r="101" spans="1:12" x14ac:dyDescent="0.55000000000000004">
      <c r="A101" s="21" t="s">
        <v>95</v>
      </c>
      <c r="B101" s="21" t="s">
        <v>63</v>
      </c>
      <c r="C101" s="40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1071488.1615083837</v>
      </c>
      <c r="K101" s="40">
        <v>649613.18243126979</v>
      </c>
      <c r="L101" s="40">
        <v>1218955.6380378625</v>
      </c>
    </row>
  </sheetData>
  <mergeCells count="8">
    <mergeCell ref="A61:L61"/>
    <mergeCell ref="A77:L77"/>
    <mergeCell ref="A86:L86"/>
    <mergeCell ref="A1:M1"/>
    <mergeCell ref="A47:M47"/>
    <mergeCell ref="A35:M35"/>
    <mergeCell ref="A41:M41"/>
    <mergeCell ref="A55:M5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68816-BC87-451B-902A-EEFEAD118DC3}">
  <dimension ref="A1:L4"/>
  <sheetViews>
    <sheetView workbookViewId="0">
      <selection sqref="A1:L1"/>
    </sheetView>
  </sheetViews>
  <sheetFormatPr defaultRowHeight="14.4" x14ac:dyDescent="0.55000000000000004"/>
  <cols>
    <col min="1" max="1" width="9.26171875" bestFit="1" customWidth="1"/>
    <col min="2" max="2" width="11.3671875" customWidth="1"/>
  </cols>
  <sheetData>
    <row r="1" spans="1:12" x14ac:dyDescent="0.55000000000000004">
      <c r="A1" s="91" t="s">
        <v>114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3"/>
    </row>
    <row r="2" spans="1:12" x14ac:dyDescent="0.55000000000000004">
      <c r="A2" s="22" t="s">
        <v>59</v>
      </c>
      <c r="B2" s="4" t="s">
        <v>53</v>
      </c>
      <c r="C2" s="4">
        <v>2017</v>
      </c>
      <c r="D2" s="4">
        <v>2018</v>
      </c>
      <c r="E2" s="4">
        <v>2019</v>
      </c>
      <c r="F2" s="4">
        <v>2020</v>
      </c>
      <c r="G2" s="4">
        <v>2021</v>
      </c>
      <c r="H2" s="4">
        <v>2022</v>
      </c>
      <c r="I2" s="4">
        <v>2023</v>
      </c>
      <c r="J2" s="4">
        <v>2024</v>
      </c>
      <c r="K2" s="4">
        <v>2025</v>
      </c>
      <c r="L2" s="33">
        <v>46203</v>
      </c>
    </row>
    <row r="3" spans="1:12" x14ac:dyDescent="0.55000000000000004">
      <c r="A3" s="17" t="s">
        <v>60</v>
      </c>
      <c r="B3" s="24" t="s">
        <v>62</v>
      </c>
      <c r="C3" s="6">
        <v>1.028</v>
      </c>
      <c r="D3" s="6">
        <v>0.96499999999999997</v>
      </c>
      <c r="E3" s="6">
        <v>0.874</v>
      </c>
      <c r="F3" s="6">
        <v>0.90600000000000003</v>
      </c>
      <c r="G3" s="6">
        <v>0.93200000000000005</v>
      </c>
      <c r="H3" s="6">
        <v>0.84099999999999997</v>
      </c>
      <c r="I3" s="6">
        <v>0.86499999999999999</v>
      </c>
      <c r="J3" s="6">
        <v>0.42</v>
      </c>
      <c r="K3" s="6">
        <v>0.21852730129954129</v>
      </c>
      <c r="L3" s="6">
        <v>0.23058129050744144</v>
      </c>
    </row>
    <row r="4" spans="1:12" x14ac:dyDescent="0.55000000000000004">
      <c r="A4" s="17" t="s">
        <v>61</v>
      </c>
      <c r="B4" s="24" t="s">
        <v>62</v>
      </c>
      <c r="C4" s="6">
        <v>0.06</v>
      </c>
      <c r="D4" s="6">
        <v>4.8000000000000001E-2</v>
      </c>
      <c r="E4" s="6">
        <v>3.7999999999999999E-2</v>
      </c>
      <c r="F4" s="6">
        <v>3.4000000000000002E-2</v>
      </c>
      <c r="G4" s="6">
        <v>2.8000000000000001E-2</v>
      </c>
      <c r="H4" s="6">
        <v>1.9E-2</v>
      </c>
      <c r="I4" s="6">
        <v>1.4E-2</v>
      </c>
      <c r="J4" s="6">
        <v>6.8771279060000001E-3</v>
      </c>
      <c r="K4" s="18">
        <v>4.2304486477686845E-3</v>
      </c>
      <c r="L4" s="18">
        <v>3.6370400884197795E-3</v>
      </c>
    </row>
  </sheetData>
  <mergeCells count="1"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CFA54-1394-403D-B906-9B814BD38B44}">
  <dimension ref="A1:L4"/>
  <sheetViews>
    <sheetView workbookViewId="0">
      <selection sqref="A1:L1"/>
    </sheetView>
  </sheetViews>
  <sheetFormatPr defaultRowHeight="14.4" x14ac:dyDescent="0.55000000000000004"/>
  <cols>
    <col min="2" max="2" width="14.15625" bestFit="1" customWidth="1"/>
    <col min="3" max="3" width="12.7890625" bestFit="1" customWidth="1"/>
    <col min="4" max="4" width="11.3671875" customWidth="1"/>
  </cols>
  <sheetData>
    <row r="1" spans="1:12" x14ac:dyDescent="0.55000000000000004">
      <c r="A1" s="91" t="s">
        <v>114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3"/>
    </row>
    <row r="2" spans="1:12" x14ac:dyDescent="0.55000000000000004">
      <c r="A2" s="22" t="s">
        <v>59</v>
      </c>
      <c r="B2" s="22" t="s">
        <v>53</v>
      </c>
      <c r="C2" s="22">
        <v>2017</v>
      </c>
      <c r="D2" s="22">
        <v>2018</v>
      </c>
      <c r="E2" s="22">
        <v>2019</v>
      </c>
      <c r="F2" s="22">
        <v>2020</v>
      </c>
      <c r="G2" s="22">
        <v>2021</v>
      </c>
      <c r="H2" s="22">
        <v>2022</v>
      </c>
      <c r="I2" s="22">
        <v>2023</v>
      </c>
      <c r="J2" s="22">
        <v>2024</v>
      </c>
      <c r="K2" s="22">
        <v>2025</v>
      </c>
      <c r="L2" s="33">
        <v>46203</v>
      </c>
    </row>
    <row r="3" spans="1:12" x14ac:dyDescent="0.55000000000000004">
      <c r="A3" s="17" t="s">
        <v>60</v>
      </c>
      <c r="B3" s="17" t="s">
        <v>63</v>
      </c>
      <c r="C3" s="63">
        <v>855.94299999999998</v>
      </c>
      <c r="D3" s="63">
        <v>832.83699999999999</v>
      </c>
      <c r="E3" s="63">
        <v>787.697</v>
      </c>
      <c r="F3" s="63">
        <v>858.62099999999998</v>
      </c>
      <c r="G3" s="63">
        <v>923.63</v>
      </c>
      <c r="H3" s="63">
        <v>870.69399999999996</v>
      </c>
      <c r="I3" s="63">
        <v>1024.6479999999999</v>
      </c>
      <c r="J3" s="63">
        <v>553.14542225000002</v>
      </c>
      <c r="K3" s="63">
        <v>313.2205056400087</v>
      </c>
      <c r="L3" s="63">
        <v>334.49711319225094</v>
      </c>
    </row>
    <row r="4" spans="1:12" x14ac:dyDescent="0.55000000000000004">
      <c r="A4" s="17" t="s">
        <v>61</v>
      </c>
      <c r="B4" s="17" t="s">
        <v>63</v>
      </c>
      <c r="C4" s="63">
        <v>50.683</v>
      </c>
      <c r="D4" s="63">
        <v>41.792999999999999</v>
      </c>
      <c r="E4" s="63">
        <v>35.517000000000003</v>
      </c>
      <c r="F4" s="63">
        <v>31.777999999999999</v>
      </c>
      <c r="G4" s="63">
        <v>27.475000000000001</v>
      </c>
      <c r="H4" s="63">
        <v>19.202999999999999</v>
      </c>
      <c r="I4" s="63">
        <v>16.36</v>
      </c>
      <c r="J4" s="63">
        <v>9.0261606999999984</v>
      </c>
      <c r="K4" s="63">
        <v>6.03934372415537</v>
      </c>
      <c r="L4" s="63">
        <v>5.2640398998269049</v>
      </c>
    </row>
  </sheetData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1"/>
  <sheetViews>
    <sheetView zoomScale="85" zoomScaleNormal="85" workbookViewId="0">
      <selection activeCell="R48" sqref="R48"/>
    </sheetView>
  </sheetViews>
  <sheetFormatPr defaultRowHeight="14.4" x14ac:dyDescent="0.55000000000000004"/>
  <cols>
    <col min="1" max="1" width="16.1015625" style="2" customWidth="1"/>
    <col min="2" max="2" width="14.47265625" style="9" customWidth="1"/>
    <col min="3" max="3" width="11.734375" style="9" bestFit="1" customWidth="1"/>
    <col min="4" max="5" width="7.89453125" style="9" bestFit="1" customWidth="1"/>
    <col min="6" max="6" width="7.1015625" style="9" bestFit="1" customWidth="1"/>
    <col min="7" max="7" width="7.5234375" style="9" bestFit="1" customWidth="1"/>
    <col min="8" max="8" width="8.3671875" style="9" bestFit="1" customWidth="1"/>
    <col min="9" max="9" width="7.1015625" style="9" bestFit="1" customWidth="1"/>
    <col min="10" max="12" width="8.3671875" style="9" bestFit="1" customWidth="1"/>
    <col min="13" max="13" width="9.1015625" style="9" customWidth="1"/>
    <col min="14" max="15" width="8.62890625" style="9" customWidth="1"/>
    <col min="16" max="16" width="9.47265625" style="9" customWidth="1"/>
    <col min="17" max="17" width="9.26171875" style="9" customWidth="1"/>
    <col min="18" max="18" width="8.1015625" style="9" bestFit="1" customWidth="1"/>
  </cols>
  <sheetData>
    <row r="1" spans="1:18" ht="14.8" customHeight="1" x14ac:dyDescent="0.55000000000000004">
      <c r="A1" s="89" t="s">
        <v>110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18" s="29" customFormat="1" ht="11.4" x14ac:dyDescent="0.55000000000000004">
      <c r="A2" s="68" t="s">
        <v>58</v>
      </c>
      <c r="B2" s="69" t="s">
        <v>54</v>
      </c>
      <c r="C2" s="69" t="s">
        <v>53</v>
      </c>
      <c r="D2" s="69">
        <v>2017</v>
      </c>
      <c r="E2" s="69">
        <v>2018</v>
      </c>
      <c r="F2" s="69">
        <v>2019</v>
      </c>
      <c r="G2" s="69">
        <v>2020</v>
      </c>
      <c r="H2" s="69">
        <v>2021</v>
      </c>
      <c r="I2" s="69">
        <v>2022</v>
      </c>
      <c r="J2" s="69">
        <v>2023</v>
      </c>
      <c r="K2" s="69">
        <v>2024</v>
      </c>
      <c r="L2" s="69">
        <v>2025</v>
      </c>
      <c r="M2" s="70">
        <v>46203</v>
      </c>
      <c r="N2" s="69">
        <v>2026</v>
      </c>
      <c r="O2" s="69">
        <v>2027</v>
      </c>
      <c r="P2" s="69">
        <v>2028</v>
      </c>
      <c r="Q2" s="69">
        <v>2029</v>
      </c>
      <c r="R2" s="69">
        <v>2030</v>
      </c>
    </row>
    <row r="3" spans="1:18" x14ac:dyDescent="0.55000000000000004">
      <c r="A3" s="8" t="s">
        <v>13</v>
      </c>
      <c r="B3" s="5" t="s">
        <v>55</v>
      </c>
      <c r="C3" s="5" t="s">
        <v>62</v>
      </c>
      <c r="D3" s="74">
        <v>0</v>
      </c>
      <c r="E3" s="74">
        <v>0</v>
      </c>
      <c r="F3" s="74">
        <v>0</v>
      </c>
      <c r="G3" s="74">
        <v>46.7</v>
      </c>
      <c r="H3" s="74">
        <v>56.865000000000002</v>
      </c>
      <c r="I3" s="74">
        <v>21.509</v>
      </c>
      <c r="J3" s="74">
        <v>42.719000000000001</v>
      </c>
      <c r="K3" s="74">
        <v>51.139932789999996</v>
      </c>
      <c r="L3" s="74">
        <v>86.579279503999999</v>
      </c>
      <c r="M3" s="75">
        <f>[4]Sheet3!$F$10/1000000</f>
        <v>29.549987498</v>
      </c>
      <c r="N3" s="7"/>
      <c r="O3" s="7"/>
      <c r="P3" s="7"/>
      <c r="Q3" s="7"/>
      <c r="R3" s="7"/>
    </row>
    <row r="4" spans="1:18" x14ac:dyDescent="0.55000000000000004">
      <c r="A4" s="8" t="s">
        <v>38</v>
      </c>
      <c r="B4" s="5" t="s">
        <v>55</v>
      </c>
      <c r="C4" s="5" t="s">
        <v>62</v>
      </c>
      <c r="D4" s="74">
        <v>0</v>
      </c>
      <c r="E4" s="74">
        <v>0</v>
      </c>
      <c r="F4" s="74">
        <v>0</v>
      </c>
      <c r="G4" s="74">
        <v>0</v>
      </c>
      <c r="H4" s="74">
        <v>0</v>
      </c>
      <c r="I4" s="74">
        <v>0</v>
      </c>
      <c r="J4" s="74">
        <v>0</v>
      </c>
      <c r="K4" s="74">
        <v>3.6101943749999998</v>
      </c>
      <c r="L4" s="74">
        <v>1.502693735</v>
      </c>
      <c r="M4" s="75">
        <v>0</v>
      </c>
      <c r="N4" s="7"/>
      <c r="O4" s="7"/>
      <c r="P4" s="7"/>
      <c r="Q4" s="7"/>
      <c r="R4" s="7"/>
    </row>
    <row r="5" spans="1:18" x14ac:dyDescent="0.55000000000000004">
      <c r="A5" s="8" t="s">
        <v>39</v>
      </c>
      <c r="B5" s="5" t="s">
        <v>55</v>
      </c>
      <c r="C5" s="5" t="s">
        <v>62</v>
      </c>
      <c r="D5" s="74">
        <v>0</v>
      </c>
      <c r="E5" s="74">
        <v>0</v>
      </c>
      <c r="F5" s="74">
        <v>0</v>
      </c>
      <c r="G5" s="74">
        <v>0</v>
      </c>
      <c r="H5" s="74">
        <v>0</v>
      </c>
      <c r="I5" s="74">
        <v>0</v>
      </c>
      <c r="J5" s="74">
        <v>0</v>
      </c>
      <c r="K5" s="74">
        <v>0</v>
      </c>
      <c r="L5" s="74">
        <v>6.9391512460000007</v>
      </c>
      <c r="M5" s="75">
        <f>[4]Sheet3!$F$14/1000000</f>
        <v>1.605934065</v>
      </c>
      <c r="N5" s="7"/>
      <c r="O5" s="7"/>
      <c r="P5" s="7"/>
      <c r="Q5" s="7"/>
      <c r="R5" s="7"/>
    </row>
    <row r="6" spans="1:18" x14ac:dyDescent="0.55000000000000004">
      <c r="A6" s="8" t="s">
        <v>40</v>
      </c>
      <c r="B6" s="5" t="s">
        <v>55</v>
      </c>
      <c r="C6" s="5" t="s">
        <v>62</v>
      </c>
      <c r="D6" s="74">
        <v>0</v>
      </c>
      <c r="E6" s="74">
        <v>0</v>
      </c>
      <c r="F6" s="74">
        <v>0</v>
      </c>
      <c r="G6" s="74">
        <v>0</v>
      </c>
      <c r="H6" s="74">
        <v>0</v>
      </c>
      <c r="I6" s="74">
        <v>0</v>
      </c>
      <c r="J6" s="74">
        <v>0</v>
      </c>
      <c r="K6" s="74">
        <v>52.535000009000001</v>
      </c>
      <c r="L6" s="74">
        <v>0</v>
      </c>
      <c r="M6" s="74">
        <v>0</v>
      </c>
      <c r="N6" s="7"/>
      <c r="O6" s="7"/>
      <c r="P6" s="7"/>
      <c r="Q6" s="7"/>
      <c r="R6" s="7"/>
    </row>
    <row r="7" spans="1:18" x14ac:dyDescent="0.55000000000000004">
      <c r="A7" s="8" t="s">
        <v>14</v>
      </c>
      <c r="B7" s="5" t="s">
        <v>55</v>
      </c>
      <c r="C7" s="5" t="s">
        <v>62</v>
      </c>
      <c r="D7" s="74">
        <v>23.254000000000001</v>
      </c>
      <c r="E7" s="74">
        <v>10.712</v>
      </c>
      <c r="F7" s="74">
        <v>39.841000000000001</v>
      </c>
      <c r="G7" s="74">
        <v>57.164000000000001</v>
      </c>
      <c r="H7" s="74">
        <v>73.542000000000002</v>
      </c>
      <c r="I7" s="74">
        <v>38.180999999999997</v>
      </c>
      <c r="J7" s="74">
        <v>10.4</v>
      </c>
      <c r="K7" s="74">
        <v>46.325370990000003</v>
      </c>
      <c r="L7" s="74">
        <v>23.168019078</v>
      </c>
      <c r="M7" s="75">
        <f>[4]Sheet3!$F$18/1000000</f>
        <v>12.851609138000001</v>
      </c>
      <c r="N7" s="7"/>
      <c r="O7" s="7"/>
      <c r="P7" s="7"/>
      <c r="Q7" s="7"/>
      <c r="R7" s="7"/>
    </row>
    <row r="8" spans="1:18" x14ac:dyDescent="0.55000000000000004">
      <c r="A8" s="8" t="s">
        <v>65</v>
      </c>
      <c r="B8" s="5" t="s">
        <v>55</v>
      </c>
      <c r="C8" s="5" t="s">
        <v>62</v>
      </c>
      <c r="D8" s="74">
        <v>0</v>
      </c>
      <c r="E8" s="74">
        <v>0</v>
      </c>
      <c r="F8" s="74">
        <v>0</v>
      </c>
      <c r="G8" s="74">
        <v>0</v>
      </c>
      <c r="H8" s="74">
        <v>0</v>
      </c>
      <c r="I8" s="74">
        <v>0</v>
      </c>
      <c r="J8" s="74">
        <v>30.452000000000002</v>
      </c>
      <c r="K8" s="74">
        <v>0.64</v>
      </c>
      <c r="L8" s="74">
        <v>8.8402360000000009</v>
      </c>
      <c r="M8" s="75">
        <f>[4]Sheet3!$F$16/1000000</f>
        <v>9.9498450100000007</v>
      </c>
      <c r="N8" s="7"/>
      <c r="O8" s="7"/>
      <c r="P8" s="7"/>
      <c r="Q8" s="7"/>
      <c r="R8" s="7"/>
    </row>
    <row r="9" spans="1:18" x14ac:dyDescent="0.55000000000000004">
      <c r="A9" s="8" t="s">
        <v>16</v>
      </c>
      <c r="B9" s="5" t="s">
        <v>55</v>
      </c>
      <c r="C9" s="5" t="s">
        <v>62</v>
      </c>
      <c r="D9" s="74">
        <v>2.952</v>
      </c>
      <c r="E9" s="74">
        <v>6.1820000000000004</v>
      </c>
      <c r="F9" s="74">
        <v>3.4849999999999999</v>
      </c>
      <c r="G9" s="74">
        <v>3.125</v>
      </c>
      <c r="H9" s="74">
        <v>12.513</v>
      </c>
      <c r="I9" s="74">
        <v>10.288</v>
      </c>
      <c r="J9" s="74">
        <v>0.81200000000000006</v>
      </c>
      <c r="K9" s="74">
        <v>11.571667099999999</v>
      </c>
      <c r="L9" s="74">
        <v>13.39482812</v>
      </c>
      <c r="M9" s="75">
        <f>[4]Sheet3!$F$20/1000000</f>
        <v>4.7247680599999997</v>
      </c>
      <c r="N9" s="7"/>
      <c r="O9" s="7"/>
      <c r="P9" s="7"/>
      <c r="Q9" s="7"/>
      <c r="R9" s="7"/>
    </row>
    <row r="10" spans="1:18" x14ac:dyDescent="0.55000000000000004">
      <c r="A10" s="8" t="s">
        <v>17</v>
      </c>
      <c r="B10" s="5" t="s">
        <v>55</v>
      </c>
      <c r="C10" s="5" t="s">
        <v>62</v>
      </c>
      <c r="D10" s="74">
        <v>0.53400000000000003</v>
      </c>
      <c r="E10" s="74">
        <v>8.282</v>
      </c>
      <c r="F10" s="74">
        <v>4.9539999999999997</v>
      </c>
      <c r="G10" s="74">
        <v>1.085</v>
      </c>
      <c r="H10" s="74">
        <v>8.9049999999999994</v>
      </c>
      <c r="I10" s="74">
        <v>6.0629999999999997</v>
      </c>
      <c r="J10" s="74">
        <v>5.4829999999999997</v>
      </c>
      <c r="K10" s="74">
        <v>2.8293814849999999</v>
      </c>
      <c r="L10" s="74">
        <v>22.096525947</v>
      </c>
      <c r="M10" s="75">
        <f>[4]Sheet3!$F$22/1000000</f>
        <v>1.4259091070000001</v>
      </c>
      <c r="N10" s="7"/>
      <c r="O10" s="7"/>
      <c r="P10" s="7"/>
      <c r="Q10" s="7"/>
      <c r="R10" s="7"/>
    </row>
    <row r="11" spans="1:18" x14ac:dyDescent="0.55000000000000004">
      <c r="A11" s="8" t="s">
        <v>18</v>
      </c>
      <c r="B11" s="5" t="s">
        <v>55</v>
      </c>
      <c r="C11" s="5" t="s">
        <v>62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I11" s="74">
        <v>2.173</v>
      </c>
      <c r="J11" s="74">
        <v>3.2770000000000001</v>
      </c>
      <c r="K11" s="74">
        <v>4.7268465599999994</v>
      </c>
      <c r="L11" s="74">
        <v>1.996087197</v>
      </c>
      <c r="M11" s="75">
        <f>[4]Sheet3!$F$25/1000000</f>
        <v>3.3372600000000003E-3</v>
      </c>
      <c r="N11" s="7"/>
      <c r="O11" s="7"/>
      <c r="P11" s="7"/>
      <c r="Q11" s="7"/>
      <c r="R11" s="7"/>
    </row>
    <row r="12" spans="1:18" x14ac:dyDescent="0.55000000000000004">
      <c r="A12" s="8" t="s">
        <v>51</v>
      </c>
      <c r="B12" s="5" t="s">
        <v>55</v>
      </c>
      <c r="C12" s="5" t="s">
        <v>62</v>
      </c>
      <c r="D12" s="74">
        <v>3.1120000000000001</v>
      </c>
      <c r="E12" s="74">
        <v>4.4139999999999997</v>
      </c>
      <c r="F12" s="74">
        <v>5.7009999999999996</v>
      </c>
      <c r="G12" s="74">
        <v>4.8479999999999999</v>
      </c>
      <c r="H12" s="74">
        <v>7.984</v>
      </c>
      <c r="I12" s="74">
        <v>4.5389999999999997</v>
      </c>
      <c r="J12" s="74">
        <v>1.6859999999999999</v>
      </c>
      <c r="K12" s="74">
        <v>0.92721358999999992</v>
      </c>
      <c r="L12" s="74">
        <v>9.7137713839999993</v>
      </c>
      <c r="M12" s="76">
        <f>[4]Sheet3!$F$27/1000000</f>
        <v>5.794852541</v>
      </c>
      <c r="N12" s="7"/>
      <c r="O12" s="13"/>
      <c r="P12" s="13"/>
      <c r="Q12" s="13"/>
      <c r="R12" s="13"/>
    </row>
    <row r="13" spans="1:18" x14ac:dyDescent="0.55000000000000004">
      <c r="A13" s="8" t="s">
        <v>20</v>
      </c>
      <c r="B13" s="5" t="s">
        <v>55</v>
      </c>
      <c r="C13" s="5" t="s">
        <v>62</v>
      </c>
      <c r="D13" s="74">
        <v>0</v>
      </c>
      <c r="E13" s="74">
        <v>0</v>
      </c>
      <c r="F13" s="74">
        <v>0</v>
      </c>
      <c r="G13" s="74">
        <v>0</v>
      </c>
      <c r="H13" s="74">
        <v>0</v>
      </c>
      <c r="I13" s="74">
        <v>0</v>
      </c>
      <c r="J13" s="74">
        <v>7.8769999999999998</v>
      </c>
      <c r="K13" s="74">
        <v>0</v>
      </c>
      <c r="L13" s="74">
        <v>0.96695843000000004</v>
      </c>
      <c r="M13" s="75">
        <v>0</v>
      </c>
      <c r="N13" s="7"/>
      <c r="O13" s="7"/>
      <c r="P13" s="7"/>
      <c r="Q13" s="7"/>
      <c r="R13" s="7"/>
    </row>
    <row r="14" spans="1:18" x14ac:dyDescent="0.55000000000000004">
      <c r="A14" s="8" t="s">
        <v>41</v>
      </c>
      <c r="B14" s="5" t="s">
        <v>55</v>
      </c>
      <c r="C14" s="5" t="s">
        <v>62</v>
      </c>
      <c r="D14" s="74">
        <v>0</v>
      </c>
      <c r="E14" s="74">
        <v>0</v>
      </c>
      <c r="F14" s="74">
        <v>0</v>
      </c>
      <c r="G14" s="74">
        <v>0</v>
      </c>
      <c r="H14" s="74">
        <v>0</v>
      </c>
      <c r="I14" s="74">
        <v>0</v>
      </c>
      <c r="J14" s="74">
        <v>0</v>
      </c>
      <c r="K14" s="74">
        <v>1.6719999999999999</v>
      </c>
      <c r="L14" s="74">
        <v>2.335</v>
      </c>
      <c r="M14" s="76">
        <v>0</v>
      </c>
      <c r="N14" s="7"/>
      <c r="O14" s="13"/>
      <c r="P14" s="13"/>
      <c r="Q14" s="13"/>
      <c r="R14" s="13"/>
    </row>
    <row r="15" spans="1:18" x14ac:dyDescent="0.55000000000000004">
      <c r="A15" s="8" t="s">
        <v>23</v>
      </c>
      <c r="B15" s="5" t="s">
        <v>55</v>
      </c>
      <c r="C15" s="5" t="s">
        <v>62</v>
      </c>
      <c r="D15" s="74">
        <v>7.7080000000000002</v>
      </c>
      <c r="E15" s="74">
        <v>11.712999999999999</v>
      </c>
      <c r="F15" s="74">
        <v>54.975999999999999</v>
      </c>
      <c r="G15" s="74">
        <v>32.250999999999998</v>
      </c>
      <c r="H15" s="74">
        <v>41.293999999999997</v>
      </c>
      <c r="I15" s="74">
        <v>1.72</v>
      </c>
      <c r="J15" s="74">
        <v>6.0430000000000001</v>
      </c>
      <c r="K15" s="74">
        <v>71.225694724999997</v>
      </c>
      <c r="L15" s="74">
        <v>34.481616943000006</v>
      </c>
      <c r="M15" s="75">
        <f>[4]Sheet3!$F$32/1000000</f>
        <v>2.3589432019999999</v>
      </c>
      <c r="N15" s="7"/>
      <c r="O15" s="7"/>
      <c r="P15" s="7"/>
      <c r="Q15" s="7"/>
      <c r="R15" s="7"/>
    </row>
    <row r="16" spans="1:18" x14ac:dyDescent="0.55000000000000004">
      <c r="A16" s="8" t="s">
        <v>21</v>
      </c>
      <c r="B16" s="5" t="s">
        <v>55</v>
      </c>
      <c r="C16" s="5" t="s">
        <v>62</v>
      </c>
      <c r="D16" s="74">
        <v>7.2910000000000004</v>
      </c>
      <c r="E16" s="74">
        <v>6.1870000000000003</v>
      </c>
      <c r="F16" s="74">
        <v>10.542999999999999</v>
      </c>
      <c r="G16" s="74">
        <v>11.507999999999999</v>
      </c>
      <c r="H16" s="74">
        <v>6.82</v>
      </c>
      <c r="I16" s="74">
        <v>18.143000000000001</v>
      </c>
      <c r="J16" s="74">
        <v>5.6</v>
      </c>
      <c r="K16" s="74">
        <v>2.1527732659999996</v>
      </c>
      <c r="L16" s="74">
        <v>3.9875682429999997</v>
      </c>
      <c r="M16" s="75">
        <f>[4]Sheet3!$F$30/1000000</f>
        <v>0.16208357399999998</v>
      </c>
      <c r="N16" s="7"/>
      <c r="O16" s="7"/>
      <c r="P16" s="7"/>
      <c r="Q16" s="7"/>
      <c r="R16" s="7"/>
    </row>
    <row r="17" spans="1:18" x14ac:dyDescent="0.55000000000000004">
      <c r="A17" s="8" t="s">
        <v>25</v>
      </c>
      <c r="B17" s="5" t="s">
        <v>56</v>
      </c>
      <c r="C17" s="5" t="s">
        <v>62</v>
      </c>
      <c r="D17" s="74">
        <v>0</v>
      </c>
      <c r="E17" s="74">
        <v>0</v>
      </c>
      <c r="F17" s="74">
        <v>0</v>
      </c>
      <c r="G17" s="74">
        <v>0</v>
      </c>
      <c r="H17" s="74">
        <v>0</v>
      </c>
      <c r="I17" s="74">
        <v>64.373000000000005</v>
      </c>
      <c r="J17" s="74">
        <v>2.4460000000000002</v>
      </c>
      <c r="K17" s="74">
        <v>35.82848869</v>
      </c>
      <c r="L17" s="74">
        <v>22.409046839999998</v>
      </c>
      <c r="M17" s="75">
        <f>[4]Sheet3!$F$38/1000000</f>
        <v>22.170419389999999</v>
      </c>
      <c r="N17" s="7"/>
      <c r="O17" s="7"/>
      <c r="P17" s="7"/>
      <c r="Q17" s="7"/>
      <c r="R17" s="7"/>
    </row>
    <row r="18" spans="1:18" x14ac:dyDescent="0.55000000000000004">
      <c r="A18" s="8" t="s">
        <v>26</v>
      </c>
      <c r="B18" s="5" t="s">
        <v>56</v>
      </c>
      <c r="C18" s="5" t="s">
        <v>62</v>
      </c>
      <c r="D18" s="74">
        <v>8.5190000000000001</v>
      </c>
      <c r="E18" s="74">
        <v>65.837999999999994</v>
      </c>
      <c r="F18" s="74">
        <v>143.31899999999999</v>
      </c>
      <c r="G18" s="74">
        <v>64.647999999999996</v>
      </c>
      <c r="H18" s="74">
        <v>27.419</v>
      </c>
      <c r="I18" s="74">
        <v>23.863</v>
      </c>
      <c r="J18" s="74">
        <v>54.402999999999999</v>
      </c>
      <c r="K18" s="74">
        <v>36.556473245999996</v>
      </c>
      <c r="L18" s="74">
        <v>101.49766085099999</v>
      </c>
      <c r="M18" s="75">
        <f>[4]Sheet3!$F$41/1000000</f>
        <v>32.680888162999999</v>
      </c>
      <c r="N18" s="7"/>
      <c r="O18" s="7"/>
      <c r="P18" s="7"/>
      <c r="Q18" s="7"/>
      <c r="R18" s="7"/>
    </row>
    <row r="19" spans="1:18" x14ac:dyDescent="0.55000000000000004">
      <c r="A19" s="8" t="s">
        <v>27</v>
      </c>
      <c r="B19" s="5" t="s">
        <v>56</v>
      </c>
      <c r="C19" s="5" t="s">
        <v>62</v>
      </c>
      <c r="D19" s="74">
        <v>2.84</v>
      </c>
      <c r="E19" s="74">
        <v>9.2880000000000003</v>
      </c>
      <c r="F19" s="74">
        <v>14.423</v>
      </c>
      <c r="G19" s="74">
        <v>5.4980000000000002</v>
      </c>
      <c r="H19" s="74">
        <v>1.875</v>
      </c>
      <c r="I19" s="74">
        <v>2.984</v>
      </c>
      <c r="J19" s="74">
        <v>6.6349999999999998</v>
      </c>
      <c r="K19" s="74">
        <v>10.808609499999999</v>
      </c>
      <c r="L19" s="74">
        <v>4.3701177199999997</v>
      </c>
      <c r="M19" s="75">
        <f>[4]Sheet3!$F$50/1000000</f>
        <v>4.74728759</v>
      </c>
      <c r="N19" s="7"/>
      <c r="O19" s="7"/>
      <c r="P19" s="7"/>
      <c r="Q19" s="7"/>
      <c r="R19" s="7"/>
    </row>
    <row r="20" spans="1:18" x14ac:dyDescent="0.55000000000000004">
      <c r="A20" s="8" t="s">
        <v>66</v>
      </c>
      <c r="B20" s="5" t="s">
        <v>56</v>
      </c>
      <c r="C20" s="5" t="s">
        <v>62</v>
      </c>
      <c r="D20" s="74">
        <v>0</v>
      </c>
      <c r="E20" s="74">
        <v>0</v>
      </c>
      <c r="F20" s="74">
        <v>0</v>
      </c>
      <c r="G20" s="74">
        <v>0</v>
      </c>
      <c r="H20" s="74">
        <v>0</v>
      </c>
      <c r="I20" s="74">
        <v>0</v>
      </c>
      <c r="J20" s="74">
        <v>0</v>
      </c>
      <c r="K20" s="74">
        <v>20.316386484000002</v>
      </c>
      <c r="L20" s="74">
        <v>39.58594901</v>
      </c>
      <c r="M20" s="75">
        <v>0</v>
      </c>
      <c r="N20" s="7"/>
      <c r="O20" s="7"/>
      <c r="P20" s="7"/>
      <c r="Q20" s="7"/>
      <c r="R20" s="7"/>
    </row>
    <row r="21" spans="1:18" x14ac:dyDescent="0.55000000000000004">
      <c r="A21" s="8" t="s">
        <v>29</v>
      </c>
      <c r="B21" s="5" t="s">
        <v>56</v>
      </c>
      <c r="C21" s="5" t="s">
        <v>62</v>
      </c>
      <c r="D21" s="74">
        <v>41.241</v>
      </c>
      <c r="E21" s="74">
        <v>117.797</v>
      </c>
      <c r="F21" s="74">
        <v>59.985999999999997</v>
      </c>
      <c r="G21" s="74">
        <v>130.86500000000001</v>
      </c>
      <c r="H21" s="74">
        <v>38.642000000000003</v>
      </c>
      <c r="I21" s="74">
        <v>17.861000000000001</v>
      </c>
      <c r="J21" s="74">
        <v>61.534999999999997</v>
      </c>
      <c r="K21" s="74">
        <v>61.141727920000001</v>
      </c>
      <c r="L21" s="74">
        <v>37.949585729999995</v>
      </c>
      <c r="M21" s="75">
        <f>[4]Sheet3!$F$54/1000000</f>
        <v>22.967246850000002</v>
      </c>
      <c r="N21" s="7"/>
      <c r="O21" s="7"/>
      <c r="P21" s="7"/>
      <c r="Q21" s="7"/>
      <c r="R21" s="7"/>
    </row>
    <row r="22" spans="1:18" x14ac:dyDescent="0.55000000000000004">
      <c r="A22" s="8" t="s">
        <v>30</v>
      </c>
      <c r="B22" s="5" t="s">
        <v>56</v>
      </c>
      <c r="C22" s="5" t="s">
        <v>62</v>
      </c>
      <c r="D22" s="74">
        <v>15.260999999999999</v>
      </c>
      <c r="E22" s="74">
        <v>8.3179999999999996</v>
      </c>
      <c r="F22" s="74">
        <v>18.318999999999999</v>
      </c>
      <c r="G22" s="74">
        <v>16.754000000000001</v>
      </c>
      <c r="H22" s="74">
        <v>18.094000000000001</v>
      </c>
      <c r="I22" s="74">
        <v>23.879000000000001</v>
      </c>
      <c r="J22" s="74">
        <v>11.471</v>
      </c>
      <c r="K22" s="74">
        <v>8.714270710000001</v>
      </c>
      <c r="L22" s="74">
        <v>17.363105561999998</v>
      </c>
      <c r="M22" s="75">
        <f>[4]Sheet3!$F$61/1000000</f>
        <v>3.29950754</v>
      </c>
      <c r="N22" s="7"/>
      <c r="O22" s="7"/>
      <c r="P22" s="7"/>
      <c r="Q22" s="7"/>
      <c r="R22" s="7"/>
    </row>
    <row r="23" spans="1:18" x14ac:dyDescent="0.55000000000000004">
      <c r="A23" s="8" t="s">
        <v>31</v>
      </c>
      <c r="B23" s="5" t="s">
        <v>56</v>
      </c>
      <c r="C23" s="5" t="s">
        <v>62</v>
      </c>
      <c r="D23" s="74">
        <v>0</v>
      </c>
      <c r="E23" s="74">
        <v>0</v>
      </c>
      <c r="F23" s="74">
        <v>0</v>
      </c>
      <c r="G23" s="74">
        <v>220.364</v>
      </c>
      <c r="H23" s="74">
        <v>0</v>
      </c>
      <c r="I23" s="74">
        <v>153.08199999999999</v>
      </c>
      <c r="J23" s="74">
        <v>223.44400000000024</v>
      </c>
      <c r="K23" s="74">
        <v>275.70959244400001</v>
      </c>
      <c r="L23" s="74">
        <v>0</v>
      </c>
      <c r="M23" s="75">
        <f>[4]Sheet3!$F$67/1000000</f>
        <v>21.650276421000001</v>
      </c>
      <c r="N23" s="7"/>
      <c r="O23" s="7"/>
      <c r="P23" s="7"/>
      <c r="Q23" s="7"/>
      <c r="R23" s="7"/>
    </row>
    <row r="24" spans="1:18" x14ac:dyDescent="0.55000000000000004">
      <c r="A24" s="8" t="s">
        <v>32</v>
      </c>
      <c r="B24" s="5" t="s">
        <v>56</v>
      </c>
      <c r="C24" s="5" t="s">
        <v>62</v>
      </c>
      <c r="D24" s="74">
        <v>291.39800000000002</v>
      </c>
      <c r="E24" s="74">
        <v>251.11500000000001</v>
      </c>
      <c r="F24" s="74">
        <v>299.54399999999998</v>
      </c>
      <c r="G24" s="74">
        <v>441.565</v>
      </c>
      <c r="H24" s="74">
        <v>250.28100000000001</v>
      </c>
      <c r="I24" s="74">
        <v>283.39799999999985</v>
      </c>
      <c r="J24" s="74">
        <v>588.99900000000002</v>
      </c>
      <c r="K24" s="74">
        <v>622.75178258899996</v>
      </c>
      <c r="L24" s="74">
        <v>267.53280723899996</v>
      </c>
      <c r="M24" s="75">
        <f>[4]Sheet3!$F$68/1000000</f>
        <v>197.21219003299998</v>
      </c>
      <c r="N24" s="7"/>
      <c r="O24" s="7"/>
      <c r="P24" s="7"/>
      <c r="Q24" s="7"/>
      <c r="R24" s="7"/>
    </row>
    <row r="25" spans="1:18" x14ac:dyDescent="0.55000000000000004">
      <c r="A25" s="8" t="s">
        <v>33</v>
      </c>
      <c r="B25" s="5" t="s">
        <v>56</v>
      </c>
      <c r="C25" s="5" t="s">
        <v>62</v>
      </c>
      <c r="D25" s="74">
        <v>0</v>
      </c>
      <c r="E25" s="74">
        <v>0</v>
      </c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4">
        <v>0.74745454200000006</v>
      </c>
      <c r="L25" s="74">
        <v>1.4147890240000001</v>
      </c>
      <c r="M25" s="75">
        <f>[4]Sheet3!$F$89/1000000</f>
        <v>2.179163768</v>
      </c>
      <c r="N25" s="7"/>
      <c r="O25" s="7"/>
      <c r="P25" s="7"/>
      <c r="Q25" s="7"/>
      <c r="R25" s="7"/>
    </row>
    <row r="26" spans="1:18" x14ac:dyDescent="0.55000000000000004">
      <c r="A26" s="8" t="s">
        <v>34</v>
      </c>
      <c r="B26" s="5" t="s">
        <v>56</v>
      </c>
      <c r="C26" s="5" t="s">
        <v>62</v>
      </c>
      <c r="D26" s="74">
        <v>6.0060000000000002</v>
      </c>
      <c r="E26" s="74">
        <v>7.0510000000000002</v>
      </c>
      <c r="F26" s="74">
        <v>14.051</v>
      </c>
      <c r="G26" s="74">
        <v>8.4179999999999993</v>
      </c>
      <c r="H26" s="74">
        <v>17.018999999999998</v>
      </c>
      <c r="I26" s="74">
        <v>13.238</v>
      </c>
      <c r="J26" s="74">
        <v>13.164</v>
      </c>
      <c r="K26" s="74">
        <v>10.99647098</v>
      </c>
      <c r="L26" s="74">
        <v>11.781345829999999</v>
      </c>
      <c r="M26" s="75">
        <f>[4]Sheet3!$F$91/1000000</f>
        <v>11.03380509</v>
      </c>
      <c r="N26" s="7"/>
      <c r="O26" s="7"/>
      <c r="P26" s="7"/>
      <c r="Q26" s="7"/>
      <c r="R26" s="7"/>
    </row>
    <row r="27" spans="1:18" x14ac:dyDescent="0.55000000000000004">
      <c r="A27" s="8" t="s">
        <v>35</v>
      </c>
      <c r="B27" s="5" t="s">
        <v>57</v>
      </c>
      <c r="C27" s="5" t="s">
        <v>62</v>
      </c>
      <c r="D27" s="74">
        <v>0</v>
      </c>
      <c r="E27" s="74">
        <v>0</v>
      </c>
      <c r="F27" s="74">
        <v>0</v>
      </c>
      <c r="G27" s="74">
        <v>0</v>
      </c>
      <c r="H27" s="74">
        <v>620</v>
      </c>
      <c r="I27" s="74">
        <v>0</v>
      </c>
      <c r="J27" s="74">
        <v>0</v>
      </c>
      <c r="K27" s="74">
        <v>0</v>
      </c>
      <c r="L27" s="74">
        <v>0</v>
      </c>
      <c r="M27" s="74">
        <v>0</v>
      </c>
      <c r="N27" s="12"/>
      <c r="O27" s="12"/>
      <c r="P27" s="12"/>
      <c r="Q27" s="12"/>
      <c r="R27" s="12"/>
    </row>
    <row r="28" spans="1:18" x14ac:dyDescent="0.55000000000000004">
      <c r="A28" s="8" t="s">
        <v>37</v>
      </c>
      <c r="B28" s="5" t="s">
        <v>57</v>
      </c>
      <c r="C28" s="5" t="s">
        <v>62</v>
      </c>
      <c r="D28" s="74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4">
        <v>214.78000000099999</v>
      </c>
      <c r="L28" s="74">
        <v>0</v>
      </c>
      <c r="M28" s="74">
        <v>0</v>
      </c>
      <c r="N28" s="12"/>
      <c r="O28" s="12"/>
      <c r="P28" s="12"/>
      <c r="Q28" s="12"/>
      <c r="R28" s="12"/>
    </row>
    <row r="29" spans="1:18" x14ac:dyDescent="0.55000000000000004">
      <c r="A29" s="8" t="s">
        <v>36</v>
      </c>
      <c r="B29" s="5" t="s">
        <v>57</v>
      </c>
      <c r="C29" s="5" t="s">
        <v>62</v>
      </c>
      <c r="D29" s="74">
        <v>0</v>
      </c>
      <c r="E29" s="74">
        <v>0</v>
      </c>
      <c r="F29" s="74">
        <v>0</v>
      </c>
      <c r="G29" s="74">
        <v>0</v>
      </c>
      <c r="H29" s="74"/>
      <c r="I29" s="74">
        <v>0</v>
      </c>
      <c r="J29" s="74">
        <v>158.887</v>
      </c>
      <c r="K29" s="74">
        <v>0</v>
      </c>
      <c r="L29" s="74">
        <v>0</v>
      </c>
      <c r="M29" s="74">
        <v>0</v>
      </c>
      <c r="N29" s="12"/>
      <c r="O29" s="12"/>
      <c r="P29" s="12"/>
      <c r="Q29" s="12"/>
      <c r="R29" s="12"/>
    </row>
    <row r="30" spans="1:18" x14ac:dyDescent="0.55000000000000004">
      <c r="A30" s="8" t="s">
        <v>64</v>
      </c>
      <c r="B30" s="5" t="s">
        <v>57</v>
      </c>
      <c r="C30" s="5" t="s">
        <v>62</v>
      </c>
      <c r="D30" s="74">
        <v>0</v>
      </c>
      <c r="E30" s="74">
        <v>0</v>
      </c>
      <c r="F30" s="74">
        <v>0</v>
      </c>
      <c r="G30" s="74">
        <v>0</v>
      </c>
      <c r="H30" s="74"/>
      <c r="I30" s="74">
        <v>0</v>
      </c>
      <c r="J30" s="74">
        <v>0</v>
      </c>
      <c r="K30" s="74">
        <v>0</v>
      </c>
      <c r="L30" s="74">
        <v>0</v>
      </c>
      <c r="M30" s="75">
        <f>[4]Sheet3!$F$35/1000000</f>
        <v>251.17158619700001</v>
      </c>
      <c r="N30" s="12"/>
      <c r="O30" s="12"/>
      <c r="P30" s="12"/>
      <c r="Q30" s="12"/>
      <c r="R30" s="12"/>
    </row>
    <row r="31" spans="1:18" x14ac:dyDescent="0.55000000000000004">
      <c r="A31" s="8" t="s">
        <v>50</v>
      </c>
      <c r="B31" s="5" t="s">
        <v>57</v>
      </c>
      <c r="C31" s="5" t="s">
        <v>62</v>
      </c>
      <c r="D31" s="74">
        <v>0</v>
      </c>
      <c r="E31" s="74">
        <v>0</v>
      </c>
      <c r="F31" s="74">
        <v>0</v>
      </c>
      <c r="G31" s="74">
        <v>0</v>
      </c>
      <c r="H31" s="74"/>
      <c r="I31" s="74">
        <v>0</v>
      </c>
      <c r="J31" s="74">
        <v>0</v>
      </c>
      <c r="K31" s="74">
        <v>0</v>
      </c>
      <c r="L31" s="74">
        <v>0</v>
      </c>
      <c r="M31" s="74">
        <v>0</v>
      </c>
      <c r="N31" s="7"/>
      <c r="O31" s="7"/>
      <c r="P31" s="7"/>
      <c r="Q31" s="7"/>
      <c r="R31" s="7"/>
    </row>
    <row r="32" spans="1:18" x14ac:dyDescent="0.55000000000000004">
      <c r="A32" s="44"/>
      <c r="B32" s="44"/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</row>
    <row r="33" spans="1:18" x14ac:dyDescent="0.55000000000000004">
      <c r="A33" s="44"/>
      <c r="B33" s="44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</row>
    <row r="34" spans="1:18" x14ac:dyDescent="0.55000000000000004">
      <c r="A34" s="89" t="s">
        <v>111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</row>
    <row r="35" spans="1:18" s="29" customFormat="1" ht="11.4" x14ac:dyDescent="0.55000000000000004">
      <c r="A35" s="96" t="s">
        <v>112</v>
      </c>
      <c r="B35" s="96"/>
      <c r="C35" s="71" t="s">
        <v>53</v>
      </c>
      <c r="D35" s="71">
        <v>2017</v>
      </c>
      <c r="E35" s="14">
        <v>2018</v>
      </c>
      <c r="F35" s="14">
        <v>2019</v>
      </c>
      <c r="G35" s="14">
        <v>2020</v>
      </c>
      <c r="H35" s="14">
        <v>2021</v>
      </c>
      <c r="I35" s="14">
        <v>2022</v>
      </c>
      <c r="J35" s="14">
        <v>2023</v>
      </c>
      <c r="K35" s="14">
        <v>2024</v>
      </c>
      <c r="L35" s="14">
        <v>2025</v>
      </c>
      <c r="M35" s="70">
        <v>46203</v>
      </c>
      <c r="N35" s="14">
        <v>2026</v>
      </c>
      <c r="O35" s="14">
        <v>2027</v>
      </c>
      <c r="P35" s="14">
        <v>2028</v>
      </c>
      <c r="Q35" s="14">
        <v>2029</v>
      </c>
      <c r="R35" s="14">
        <v>2030</v>
      </c>
    </row>
    <row r="36" spans="1:18" x14ac:dyDescent="0.55000000000000004">
      <c r="A36" s="94" t="s">
        <v>82</v>
      </c>
      <c r="B36" s="95"/>
      <c r="C36" s="5" t="s">
        <v>62</v>
      </c>
      <c r="D36" s="78">
        <v>52.430999999999997</v>
      </c>
      <c r="E36" s="78">
        <v>30.686999999999998</v>
      </c>
      <c r="F36" s="79">
        <v>58.872999999999998</v>
      </c>
      <c r="G36" s="79">
        <v>60.417000000000002</v>
      </c>
      <c r="H36" s="79">
        <v>143.64099999999999</v>
      </c>
      <c r="I36" s="79">
        <v>36.189</v>
      </c>
      <c r="J36" s="79">
        <v>13.151999999999999</v>
      </c>
      <c r="K36" s="79">
        <v>64.424681411999998</v>
      </c>
      <c r="L36" s="79">
        <v>33.340057880000003</v>
      </c>
      <c r="M36" s="75">
        <v>18.555381059999998</v>
      </c>
      <c r="N36" s="7"/>
      <c r="O36" s="7"/>
      <c r="P36" s="7"/>
      <c r="Q36" s="7"/>
      <c r="R36" s="60"/>
    </row>
    <row r="37" spans="1:18" x14ac:dyDescent="0.55000000000000004">
      <c r="A37" s="94" t="s">
        <v>83</v>
      </c>
      <c r="B37" s="95"/>
      <c r="C37" s="5" t="s">
        <v>62</v>
      </c>
      <c r="D37" s="78">
        <v>4.2450000000000001</v>
      </c>
      <c r="E37" s="78">
        <v>4.7190000000000003</v>
      </c>
      <c r="F37" s="79">
        <v>12.409000000000001</v>
      </c>
      <c r="G37" s="79">
        <v>7.3419999999999996</v>
      </c>
      <c r="H37" s="79">
        <v>8.8559999999999999</v>
      </c>
      <c r="I37" s="79">
        <v>5.5490000000000004</v>
      </c>
      <c r="J37" s="79">
        <v>4.1109999999999998</v>
      </c>
      <c r="K37" s="79">
        <v>1.7382395400000001</v>
      </c>
      <c r="L37" s="79">
        <v>12.618315991999999</v>
      </c>
      <c r="M37" s="75">
        <v>6.905441605</v>
      </c>
      <c r="N37" s="7"/>
      <c r="O37" s="7"/>
      <c r="P37" s="7"/>
      <c r="Q37" s="7"/>
      <c r="R37" s="60"/>
    </row>
    <row r="38" spans="1:18" x14ac:dyDescent="0.55000000000000004">
      <c r="A38" s="94" t="s">
        <v>84</v>
      </c>
      <c r="B38" s="95"/>
      <c r="C38" s="5" t="s">
        <v>62</v>
      </c>
      <c r="D38" s="78">
        <v>83.903000000000006</v>
      </c>
      <c r="E38" s="78">
        <v>103.69999999999999</v>
      </c>
      <c r="F38" s="79">
        <v>157.703</v>
      </c>
      <c r="G38" s="79">
        <v>130.84100000000001</v>
      </c>
      <c r="H38" s="79">
        <v>129.09700000000001</v>
      </c>
      <c r="I38" s="79">
        <v>126.52600000000001</v>
      </c>
      <c r="J38" s="79">
        <v>150.62299999999999</v>
      </c>
      <c r="K38" s="79">
        <v>266.300944012</v>
      </c>
      <c r="L38" s="79">
        <v>135.85081702100001</v>
      </c>
      <c r="M38" s="75">
        <v>67.652969990000003</v>
      </c>
      <c r="N38" s="7"/>
      <c r="O38" s="7"/>
      <c r="P38" s="7"/>
      <c r="Q38" s="7"/>
      <c r="R38" s="60"/>
    </row>
    <row r="39" spans="1:18" x14ac:dyDescent="0.55000000000000004">
      <c r="A39" s="94" t="s">
        <v>85</v>
      </c>
      <c r="B39" s="95"/>
      <c r="C39" s="5" t="s">
        <v>62</v>
      </c>
      <c r="D39" s="78">
        <v>45.227000000000004</v>
      </c>
      <c r="E39" s="78">
        <v>91.295999999999992</v>
      </c>
      <c r="F39" s="79">
        <v>57.61</v>
      </c>
      <c r="G39" s="79">
        <v>222.53600000000003</v>
      </c>
      <c r="H39" s="79">
        <v>109.61199999999999</v>
      </c>
      <c r="I39" s="79">
        <v>130.06799999999998</v>
      </c>
      <c r="J39" s="79">
        <v>269.34100000000001</v>
      </c>
      <c r="K39" s="79">
        <v>123.93946591700001</v>
      </c>
      <c r="L39" s="79">
        <v>106.37139777599999</v>
      </c>
      <c r="M39" s="75">
        <v>22.800871999999998</v>
      </c>
      <c r="N39" s="7"/>
      <c r="O39" s="7"/>
      <c r="P39" s="7"/>
      <c r="Q39" s="7"/>
      <c r="R39" s="60"/>
    </row>
    <row r="40" spans="1:18" x14ac:dyDescent="0.55000000000000004">
      <c r="A40" s="94" t="s">
        <v>86</v>
      </c>
      <c r="B40" s="95"/>
      <c r="C40" s="5" t="s">
        <v>62</v>
      </c>
      <c r="D40" s="78">
        <v>163.50800000000001</v>
      </c>
      <c r="E40" s="78">
        <v>223.31899999999996</v>
      </c>
      <c r="F40" s="79">
        <v>297.56100000000004</v>
      </c>
      <c r="G40" s="79">
        <v>183.21600000000001</v>
      </c>
      <c r="H40" s="79">
        <v>100.749</v>
      </c>
      <c r="I40" s="79">
        <v>28.912000000000003</v>
      </c>
      <c r="J40" s="79">
        <v>84.224000000000004</v>
      </c>
      <c r="K40" s="79">
        <v>160.34371596399998</v>
      </c>
      <c r="L40" s="79">
        <v>284.754816834</v>
      </c>
      <c r="M40" s="75">
        <v>48.0618348</v>
      </c>
      <c r="N40" s="7"/>
      <c r="O40" s="7"/>
      <c r="P40" s="7"/>
      <c r="Q40" s="7"/>
      <c r="R40" s="60"/>
    </row>
    <row r="41" spans="1:18" ht="16.5" customHeight="1" x14ac:dyDescent="0.55000000000000004">
      <c r="A41" s="94" t="s">
        <v>87</v>
      </c>
      <c r="B41" s="95"/>
      <c r="C41" s="5" t="s">
        <v>62</v>
      </c>
      <c r="D41" s="78">
        <v>6.6150000000000002</v>
      </c>
      <c r="E41" s="78">
        <v>2.524</v>
      </c>
      <c r="F41" s="79">
        <v>3.9340000000000002</v>
      </c>
      <c r="G41" s="79">
        <v>117.437</v>
      </c>
      <c r="H41" s="79">
        <v>1.8340000000000001</v>
      </c>
      <c r="I41" s="79">
        <v>6.9969999999999999</v>
      </c>
      <c r="J41" s="79">
        <v>304.42500000000001</v>
      </c>
      <c r="K41" s="79">
        <v>111.60017764199999</v>
      </c>
      <c r="L41" s="79">
        <v>1.1017999999999999</v>
      </c>
      <c r="M41" s="75">
        <v>26.201276420999999</v>
      </c>
      <c r="N41" s="7"/>
      <c r="O41" s="7"/>
      <c r="P41" s="7"/>
      <c r="Q41" s="7"/>
      <c r="R41" s="60"/>
    </row>
    <row r="42" spans="1:18" x14ac:dyDescent="0.55000000000000004">
      <c r="A42" s="94" t="s">
        <v>88</v>
      </c>
      <c r="B42" s="95"/>
      <c r="C42" s="5" t="s">
        <v>62</v>
      </c>
      <c r="D42" s="78">
        <v>1.75</v>
      </c>
      <c r="E42" s="78">
        <v>5.4280000000000008</v>
      </c>
      <c r="F42" s="79">
        <v>6.758</v>
      </c>
      <c r="G42" s="79">
        <v>149.11099999999999</v>
      </c>
      <c r="H42" s="79">
        <v>91.290999999999997</v>
      </c>
      <c r="I42" s="79">
        <v>29.620999999999999</v>
      </c>
      <c r="J42" s="79">
        <v>14.91</v>
      </c>
      <c r="K42" s="79">
        <v>34.429347364999998</v>
      </c>
      <c r="L42" s="79">
        <v>31.243618638000001</v>
      </c>
      <c r="M42" s="75">
        <v>12.056463098</v>
      </c>
      <c r="N42" s="7"/>
      <c r="O42" s="7"/>
      <c r="P42" s="7"/>
      <c r="Q42" s="7"/>
      <c r="R42" s="60"/>
    </row>
    <row r="43" spans="1:18" x14ac:dyDescent="0.55000000000000004">
      <c r="A43" s="94" t="s">
        <v>89</v>
      </c>
      <c r="B43" s="95"/>
      <c r="C43" s="5" t="s">
        <v>62</v>
      </c>
      <c r="D43" s="78">
        <v>5.0200000000000005</v>
      </c>
      <c r="E43" s="78">
        <v>6.35</v>
      </c>
      <c r="F43" s="79">
        <v>6.0709999999999997</v>
      </c>
      <c r="G43" s="79">
        <v>7.84</v>
      </c>
      <c r="H43" s="79">
        <v>67.875171620000103</v>
      </c>
      <c r="I43" s="79">
        <v>286.47499999999997</v>
      </c>
      <c r="J43" s="79">
        <v>221.285</v>
      </c>
      <c r="K43" s="79">
        <v>272.25672731000003</v>
      </c>
      <c r="L43" s="79">
        <v>7.3019247749999998</v>
      </c>
      <c r="M43" s="75">
        <v>251.17158619700001</v>
      </c>
      <c r="N43" s="7"/>
      <c r="O43" s="7"/>
      <c r="P43" s="7"/>
      <c r="Q43" s="7"/>
      <c r="R43" s="60"/>
    </row>
    <row r="44" spans="1:18" x14ac:dyDescent="0.55000000000000004">
      <c r="A44" s="94" t="s">
        <v>90</v>
      </c>
      <c r="B44" s="95"/>
      <c r="C44" s="5" t="s">
        <v>62</v>
      </c>
      <c r="D44" s="74">
        <v>0</v>
      </c>
      <c r="E44" s="74"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"/>
      <c r="O44" s="7"/>
      <c r="P44" s="7"/>
      <c r="Q44" s="7"/>
      <c r="R44" s="60"/>
    </row>
    <row r="45" spans="1:18" x14ac:dyDescent="0.55000000000000004">
      <c r="A45" s="94" t="s">
        <v>91</v>
      </c>
      <c r="B45" s="95"/>
      <c r="C45" s="5" t="s">
        <v>62</v>
      </c>
      <c r="D45" s="74">
        <v>0</v>
      </c>
      <c r="E45" s="74">
        <v>0</v>
      </c>
      <c r="F45" s="74">
        <v>0</v>
      </c>
      <c r="G45" s="74">
        <v>0</v>
      </c>
      <c r="H45" s="79">
        <v>472.86282838</v>
      </c>
      <c r="I45" s="74">
        <v>0</v>
      </c>
      <c r="J45" s="74">
        <v>0</v>
      </c>
      <c r="K45" s="79">
        <v>5.5832499999999996</v>
      </c>
      <c r="L45" s="74">
        <v>0</v>
      </c>
      <c r="M45" s="74">
        <v>0</v>
      </c>
      <c r="N45" s="7"/>
      <c r="O45" s="7"/>
      <c r="P45" s="7"/>
      <c r="Q45" s="7"/>
      <c r="R45" s="60"/>
    </row>
    <row r="46" spans="1:18" x14ac:dyDescent="0.55000000000000004">
      <c r="A46" s="94" t="s">
        <v>92</v>
      </c>
      <c r="B46" s="95"/>
      <c r="C46" s="5" t="s">
        <v>62</v>
      </c>
      <c r="D46" s="78">
        <v>43.951000000000008</v>
      </c>
      <c r="E46" s="78">
        <v>15.367000000000001</v>
      </c>
      <c r="F46" s="79">
        <v>6.9959999999999996</v>
      </c>
      <c r="G46" s="79">
        <v>3.7110000000000003</v>
      </c>
      <c r="H46" s="79">
        <v>11.316000000000001</v>
      </c>
      <c r="I46" s="79">
        <v>14.526</v>
      </c>
      <c r="J46" s="79">
        <v>22.547000000000001</v>
      </c>
      <c r="K46" s="79">
        <v>136.165660245</v>
      </c>
      <c r="L46" s="79">
        <v>6.1179895700000007</v>
      </c>
      <c r="M46" s="75">
        <v>3.15E-2</v>
      </c>
      <c r="N46" s="7"/>
      <c r="O46" s="7"/>
      <c r="P46" s="7"/>
      <c r="Q46" s="7"/>
      <c r="R46" s="60"/>
    </row>
    <row r="47" spans="1:18" x14ac:dyDescent="0.55000000000000004">
      <c r="A47" s="94" t="s">
        <v>93</v>
      </c>
      <c r="B47" s="95"/>
      <c r="C47" s="5" t="s">
        <v>62</v>
      </c>
      <c r="D47" s="78">
        <v>3.4660000000000002</v>
      </c>
      <c r="E47" s="78">
        <v>12.154</v>
      </c>
      <c r="F47" s="79">
        <v>43.542000000000002</v>
      </c>
      <c r="G47" s="79">
        <v>131.50800000000001</v>
      </c>
      <c r="H47" s="79">
        <v>19.471</v>
      </c>
      <c r="I47" s="79">
        <v>5.1239999999999997</v>
      </c>
      <c r="J47" s="79">
        <v>67.494</v>
      </c>
      <c r="K47" s="79">
        <v>52.487434843000003</v>
      </c>
      <c r="L47" s="79">
        <v>24.39105803</v>
      </c>
      <c r="M47" s="75">
        <v>120.670516111</v>
      </c>
      <c r="N47" s="7"/>
      <c r="O47" s="7"/>
      <c r="P47" s="7"/>
      <c r="Q47" s="7"/>
      <c r="R47" s="60"/>
    </row>
    <row r="48" spans="1:18" x14ac:dyDescent="0.55000000000000004">
      <c r="A48" s="94" t="s">
        <v>94</v>
      </c>
      <c r="B48" s="95"/>
      <c r="C48" s="5" t="s">
        <v>62</v>
      </c>
      <c r="D48" s="78">
        <v>0</v>
      </c>
      <c r="E48" s="78">
        <v>11.353</v>
      </c>
      <c r="F48" s="79">
        <v>17.684999999999999</v>
      </c>
      <c r="G48" s="79">
        <v>30.834000000000003</v>
      </c>
      <c r="H48" s="79">
        <v>24.647999999999875</v>
      </c>
      <c r="I48" s="79">
        <v>15.306999999999999</v>
      </c>
      <c r="J48" s="79">
        <v>83.221999999999994</v>
      </c>
      <c r="K48" s="79">
        <v>65.368769376000003</v>
      </c>
      <c r="L48" s="79">
        <v>31.937339322</v>
      </c>
      <c r="M48" s="75">
        <v>50.163785794999995</v>
      </c>
      <c r="N48" s="7"/>
      <c r="O48" s="7"/>
      <c r="P48" s="7"/>
      <c r="Q48" s="7"/>
      <c r="R48" s="60"/>
    </row>
    <row r="49" spans="1:18" x14ac:dyDescent="0.55000000000000004">
      <c r="A49" s="94" t="s">
        <v>95</v>
      </c>
      <c r="B49" s="95"/>
      <c r="C49" s="5" t="s">
        <v>62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253.06891837000001</v>
      </c>
      <c r="L49" s="79">
        <v>44.877007795000004</v>
      </c>
      <c r="M49" s="75">
        <v>13.268013419999999</v>
      </c>
      <c r="N49" s="7"/>
      <c r="O49" s="7"/>
      <c r="P49" s="7"/>
      <c r="Q49" s="7"/>
      <c r="R49" s="60"/>
    </row>
    <row r="51" spans="1:18" x14ac:dyDescent="0.55000000000000004">
      <c r="D51" s="59"/>
      <c r="E51" s="59"/>
      <c r="F51" s="59"/>
      <c r="G51" s="59"/>
      <c r="H51" s="59"/>
      <c r="I51" s="59"/>
      <c r="J51" s="59"/>
      <c r="K51" s="59"/>
      <c r="L51" s="59"/>
      <c r="M51" s="59"/>
    </row>
  </sheetData>
  <mergeCells count="17">
    <mergeCell ref="A46:B46"/>
    <mergeCell ref="A47:B47"/>
    <mergeCell ref="A48:B48"/>
    <mergeCell ref="A49:B49"/>
    <mergeCell ref="A42:B42"/>
    <mergeCell ref="A43:B43"/>
    <mergeCell ref="A44:B44"/>
    <mergeCell ref="A45:B45"/>
    <mergeCell ref="A41:B41"/>
    <mergeCell ref="A34:R34"/>
    <mergeCell ref="A35:B35"/>
    <mergeCell ref="A36:B36"/>
    <mergeCell ref="A1:R1"/>
    <mergeCell ref="A37:B37"/>
    <mergeCell ref="A38:B38"/>
    <mergeCell ref="A39:B39"/>
    <mergeCell ref="A40:B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3BAA0-6C75-42B5-9814-B9C3DD1C4EBC}">
  <dimension ref="A1:O33"/>
  <sheetViews>
    <sheetView workbookViewId="0">
      <selection activeCell="F23" sqref="F23"/>
    </sheetView>
  </sheetViews>
  <sheetFormatPr defaultRowHeight="14.4" x14ac:dyDescent="0.55000000000000004"/>
  <cols>
    <col min="1" max="1" width="15.5234375" style="1" customWidth="1"/>
    <col min="2" max="2" width="18" style="1" customWidth="1"/>
    <col min="3" max="3" width="11.62890625" style="1" customWidth="1"/>
    <col min="4" max="7" width="8.89453125" style="1" bestFit="1" customWidth="1"/>
    <col min="8" max="8" width="9.62890625" style="1" bestFit="1" customWidth="1"/>
    <col min="9" max="9" width="8.89453125" style="1" bestFit="1" customWidth="1"/>
    <col min="10" max="12" width="9.62890625" style="1" bestFit="1" customWidth="1"/>
    <col min="13" max="13" width="11.1015625" style="1" bestFit="1" customWidth="1"/>
    <col min="15" max="15" width="18.3671875" bestFit="1" customWidth="1"/>
  </cols>
  <sheetData>
    <row r="1" spans="1:13" x14ac:dyDescent="0.55000000000000004">
      <c r="A1" s="89" t="s">
        <v>110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 x14ac:dyDescent="0.55000000000000004">
      <c r="A2" s="68" t="s">
        <v>58</v>
      </c>
      <c r="B2" s="69" t="s">
        <v>54</v>
      </c>
      <c r="C2" s="69" t="s">
        <v>53</v>
      </c>
      <c r="D2" s="69">
        <v>2017</v>
      </c>
      <c r="E2" s="69">
        <v>2018</v>
      </c>
      <c r="F2" s="69">
        <v>2019</v>
      </c>
      <c r="G2" s="69">
        <v>2020</v>
      </c>
      <c r="H2" s="69">
        <v>2021</v>
      </c>
      <c r="I2" s="69">
        <v>2022</v>
      </c>
      <c r="J2" s="69">
        <v>2023</v>
      </c>
      <c r="K2" s="69">
        <v>2024</v>
      </c>
      <c r="L2" s="69">
        <v>2025</v>
      </c>
      <c r="M2" s="70">
        <v>46203</v>
      </c>
    </row>
    <row r="3" spans="1:13" ht="14.5" customHeight="1" x14ac:dyDescent="0.55000000000000004">
      <c r="A3" s="8" t="s">
        <v>13</v>
      </c>
      <c r="B3" s="5" t="s">
        <v>55</v>
      </c>
      <c r="C3" s="5" t="s">
        <v>63</v>
      </c>
      <c r="D3" s="74"/>
      <c r="E3" s="74"/>
      <c r="F3" s="74"/>
      <c r="G3" s="74"/>
      <c r="H3" s="74"/>
      <c r="I3" s="74"/>
      <c r="J3" s="74">
        <v>17518.502253702001</v>
      </c>
      <c r="K3" s="74">
        <v>72998.997916053006</v>
      </c>
      <c r="L3" s="74">
        <v>124701.791151075</v>
      </c>
      <c r="M3" s="75">
        <v>43286.263787000004</v>
      </c>
    </row>
    <row r="4" spans="1:13" ht="14.5" customHeight="1" x14ac:dyDescent="0.55000000000000004">
      <c r="A4" s="8" t="s">
        <v>38</v>
      </c>
      <c r="B4" s="5" t="s">
        <v>55</v>
      </c>
      <c r="C4" s="5" t="s">
        <v>63</v>
      </c>
      <c r="D4" s="74"/>
      <c r="E4" s="74"/>
      <c r="F4" s="74"/>
      <c r="G4" s="74"/>
      <c r="H4" s="74"/>
      <c r="I4" s="74"/>
      <c r="J4" s="74">
        <v>0</v>
      </c>
      <c r="K4" s="74">
        <v>4966.3556434009997</v>
      </c>
      <c r="L4" s="74">
        <v>2160.7609862000004</v>
      </c>
      <c r="M4" s="75">
        <v>0</v>
      </c>
    </row>
    <row r="5" spans="1:13" ht="14.5" customHeight="1" x14ac:dyDescent="0.55000000000000004">
      <c r="A5" s="8" t="s">
        <v>39</v>
      </c>
      <c r="B5" s="5" t="s">
        <v>55</v>
      </c>
      <c r="C5" s="5" t="s">
        <v>63</v>
      </c>
      <c r="D5" s="74"/>
      <c r="E5" s="74"/>
      <c r="F5" s="74"/>
      <c r="G5" s="74"/>
      <c r="H5" s="74"/>
      <c r="I5" s="74"/>
      <c r="J5" s="74">
        <v>0</v>
      </c>
      <c r="K5" s="74">
        <v>0</v>
      </c>
      <c r="L5" s="74">
        <v>9767.3720338750009</v>
      </c>
      <c r="M5" s="75">
        <v>2348.8482922080002</v>
      </c>
    </row>
    <row r="6" spans="1:13" ht="14.5" customHeight="1" x14ac:dyDescent="0.55000000000000004">
      <c r="A6" s="8" t="s">
        <v>40</v>
      </c>
      <c r="B6" s="5" t="s">
        <v>55</v>
      </c>
      <c r="C6" s="5" t="s">
        <v>63</v>
      </c>
      <c r="D6" s="74"/>
      <c r="E6" s="74"/>
      <c r="F6" s="74"/>
      <c r="G6" s="74"/>
      <c r="H6" s="74"/>
      <c r="I6" s="74"/>
      <c r="J6" s="74">
        <v>0</v>
      </c>
      <c r="K6" s="74">
        <v>72292.901733407998</v>
      </c>
      <c r="L6" s="74">
        <v>0</v>
      </c>
      <c r="M6" s="74">
        <v>0</v>
      </c>
    </row>
    <row r="7" spans="1:13" ht="14.5" customHeight="1" x14ac:dyDescent="0.55000000000000004">
      <c r="A7" s="8" t="s">
        <v>14</v>
      </c>
      <c r="B7" s="5" t="s">
        <v>55</v>
      </c>
      <c r="C7" s="5" t="s">
        <v>63</v>
      </c>
      <c r="D7" s="74"/>
      <c r="E7" s="74"/>
      <c r="F7" s="74"/>
      <c r="G7" s="74"/>
      <c r="H7" s="74"/>
      <c r="I7" s="74"/>
      <c r="J7" s="74">
        <v>26546.510408558999</v>
      </c>
      <c r="K7" s="74">
        <v>65916.158889124999</v>
      </c>
      <c r="L7" s="74">
        <v>33709.958141210998</v>
      </c>
      <c r="M7" s="75">
        <v>18804.03288115</v>
      </c>
    </row>
    <row r="8" spans="1:13" ht="14.5" customHeight="1" x14ac:dyDescent="0.55000000000000004">
      <c r="A8" s="8" t="s">
        <v>65</v>
      </c>
      <c r="B8" s="5" t="s">
        <v>55</v>
      </c>
      <c r="C8" s="5" t="s">
        <v>63</v>
      </c>
      <c r="D8" s="74"/>
      <c r="E8" s="74"/>
      <c r="F8" s="74"/>
      <c r="G8" s="74"/>
      <c r="H8" s="74"/>
      <c r="I8" s="74"/>
      <c r="J8" s="74">
        <v>0</v>
      </c>
      <c r="K8" s="74">
        <v>13947.1660784</v>
      </c>
      <c r="L8" s="74">
        <v>12751.783573528</v>
      </c>
      <c r="M8" s="75">
        <v>14538.858924692999</v>
      </c>
    </row>
    <row r="9" spans="1:13" ht="14.5" customHeight="1" x14ac:dyDescent="0.55000000000000004">
      <c r="A9" s="8" t="s">
        <v>16</v>
      </c>
      <c r="B9" s="5" t="s">
        <v>55</v>
      </c>
      <c r="C9" s="5" t="s">
        <v>63</v>
      </c>
      <c r="D9" s="74"/>
      <c r="E9" s="74"/>
      <c r="F9" s="74"/>
      <c r="G9" s="74"/>
      <c r="H9" s="74"/>
      <c r="I9" s="74"/>
      <c r="J9" s="74">
        <v>893.18883036700015</v>
      </c>
      <c r="K9" s="74">
        <v>4842.0816354610006</v>
      </c>
      <c r="L9" s="74">
        <v>18936.897866951</v>
      </c>
      <c r="M9" s="75">
        <v>6890.9231062629997</v>
      </c>
    </row>
    <row r="10" spans="1:13" ht="14.5" customHeight="1" x14ac:dyDescent="0.55000000000000004">
      <c r="A10" s="8" t="s">
        <v>17</v>
      </c>
      <c r="B10" s="5" t="s">
        <v>55</v>
      </c>
      <c r="C10" s="5" t="s">
        <v>63</v>
      </c>
      <c r="D10" s="74"/>
      <c r="E10" s="74"/>
      <c r="F10" s="74"/>
      <c r="G10" s="74"/>
      <c r="H10" s="74"/>
      <c r="I10" s="74"/>
      <c r="J10" s="74">
        <v>6231.5882782870003</v>
      </c>
      <c r="K10" s="74">
        <v>3146.9391466650004</v>
      </c>
      <c r="L10" s="74">
        <v>31117.854818608001</v>
      </c>
      <c r="M10" s="75">
        <v>2077.143389629</v>
      </c>
    </row>
    <row r="11" spans="1:13" ht="14.5" customHeight="1" x14ac:dyDescent="0.55000000000000004">
      <c r="A11" s="8" t="s">
        <v>18</v>
      </c>
      <c r="B11" s="5" t="s">
        <v>55</v>
      </c>
      <c r="C11" s="5" t="s">
        <v>63</v>
      </c>
      <c r="D11" s="74"/>
      <c r="E11" s="74"/>
      <c r="F11" s="74"/>
      <c r="G11" s="74"/>
      <c r="H11" s="74"/>
      <c r="I11" s="74"/>
      <c r="J11" s="74">
        <v>3813.3068076269997</v>
      </c>
      <c r="K11" s="74">
        <v>6224.2187937070012</v>
      </c>
      <c r="L11" s="74">
        <v>2825.7631687750004</v>
      </c>
      <c r="M11" s="75">
        <v>4.8858067009999999</v>
      </c>
    </row>
    <row r="12" spans="1:13" ht="14.5" customHeight="1" x14ac:dyDescent="0.55000000000000004">
      <c r="A12" s="8" t="s">
        <v>51</v>
      </c>
      <c r="B12" s="5" t="s">
        <v>55</v>
      </c>
      <c r="C12" s="5" t="s">
        <v>63</v>
      </c>
      <c r="D12" s="74"/>
      <c r="E12" s="74"/>
      <c r="F12" s="74"/>
      <c r="G12" s="74"/>
      <c r="H12" s="74"/>
      <c r="I12" s="74"/>
      <c r="J12" s="74">
        <v>1863.2973308779997</v>
      </c>
      <c r="K12" s="74">
        <v>1247.8568522840001</v>
      </c>
      <c r="L12" s="74">
        <v>13910.977100043001</v>
      </c>
      <c r="M12" s="75">
        <v>8454.4893369130004</v>
      </c>
    </row>
    <row r="13" spans="1:13" ht="14.5" customHeight="1" x14ac:dyDescent="0.55000000000000004">
      <c r="A13" s="8" t="s">
        <v>20</v>
      </c>
      <c r="B13" s="5" t="s">
        <v>55</v>
      </c>
      <c r="C13" s="5" t="s">
        <v>63</v>
      </c>
      <c r="D13" s="74"/>
      <c r="E13" s="74"/>
      <c r="F13" s="74"/>
      <c r="G13" s="74"/>
      <c r="H13" s="74"/>
      <c r="I13" s="74"/>
      <c r="J13" s="74">
        <v>4660.8006660020001</v>
      </c>
      <c r="K13" s="74">
        <v>0</v>
      </c>
      <c r="L13" s="74">
        <v>153.821210517</v>
      </c>
      <c r="M13" s="75">
        <v>0</v>
      </c>
    </row>
    <row r="14" spans="1:13" ht="14.5" customHeight="1" x14ac:dyDescent="0.55000000000000004">
      <c r="A14" s="8" t="s">
        <v>41</v>
      </c>
      <c r="B14" s="5" t="s">
        <v>55</v>
      </c>
      <c r="C14" s="5" t="s">
        <v>63</v>
      </c>
      <c r="D14" s="74"/>
      <c r="E14" s="74"/>
      <c r="F14" s="74"/>
      <c r="G14" s="74"/>
      <c r="H14" s="74"/>
      <c r="I14" s="74"/>
      <c r="J14" s="74">
        <v>0</v>
      </c>
      <c r="K14" s="74">
        <v>2195.7578623200002</v>
      </c>
      <c r="L14" s="74">
        <v>3372.0668999999998</v>
      </c>
      <c r="M14" s="75"/>
    </row>
    <row r="15" spans="1:13" ht="14.5" customHeight="1" x14ac:dyDescent="0.55000000000000004">
      <c r="A15" s="8" t="s">
        <v>23</v>
      </c>
      <c r="B15" s="5" t="s">
        <v>55</v>
      </c>
      <c r="C15" s="5" t="s">
        <v>63</v>
      </c>
      <c r="D15" s="74"/>
      <c r="E15" s="74"/>
      <c r="F15" s="74"/>
      <c r="G15" s="74"/>
      <c r="H15" s="74"/>
      <c r="I15" s="74"/>
      <c r="J15" s="74">
        <v>6946.6283155300007</v>
      </c>
      <c r="K15" s="74">
        <v>43727.217568073</v>
      </c>
      <c r="L15" s="74">
        <v>49822.662997781008</v>
      </c>
      <c r="M15" s="75">
        <v>3442.5020726929997</v>
      </c>
    </row>
    <row r="16" spans="1:13" ht="14.5" customHeight="1" x14ac:dyDescent="0.55000000000000004">
      <c r="A16" s="8" t="s">
        <v>21</v>
      </c>
      <c r="B16" s="5" t="s">
        <v>55</v>
      </c>
      <c r="C16" s="5" t="s">
        <v>63</v>
      </c>
      <c r="D16" s="74"/>
      <c r="E16" s="74"/>
      <c r="F16" s="74"/>
      <c r="G16" s="74"/>
      <c r="H16" s="74"/>
      <c r="I16" s="74"/>
      <c r="J16" s="74">
        <v>6720.2640768980009</v>
      </c>
      <c r="K16" s="74">
        <v>1278.646908534</v>
      </c>
      <c r="L16" s="74">
        <v>5684.1148122449995</v>
      </c>
      <c r="M16" s="75">
        <v>236.75951386199998</v>
      </c>
    </row>
    <row r="17" spans="1:15" ht="14.5" customHeight="1" x14ac:dyDescent="0.55000000000000004">
      <c r="A17" s="8" t="s">
        <v>25</v>
      </c>
      <c r="B17" s="5" t="s">
        <v>56</v>
      </c>
      <c r="C17" s="5" t="s">
        <v>63</v>
      </c>
      <c r="D17" s="74"/>
      <c r="E17" s="74"/>
      <c r="F17" s="74"/>
      <c r="G17" s="74"/>
      <c r="H17" s="74"/>
      <c r="I17" s="74"/>
      <c r="J17" s="74">
        <v>2875.620536158</v>
      </c>
      <c r="K17" s="74">
        <v>46822.238726725998</v>
      </c>
      <c r="L17" s="74">
        <v>31924.196208202004</v>
      </c>
      <c r="M17" s="75">
        <v>32219.446143293004</v>
      </c>
    </row>
    <row r="18" spans="1:15" ht="14.5" customHeight="1" x14ac:dyDescent="0.55000000000000004">
      <c r="A18" s="8" t="s">
        <v>26</v>
      </c>
      <c r="B18" s="5" t="s">
        <v>56</v>
      </c>
      <c r="C18" s="5" t="s">
        <v>63</v>
      </c>
      <c r="D18" s="74"/>
      <c r="E18" s="74"/>
      <c r="F18" s="74"/>
      <c r="G18" s="74"/>
      <c r="H18" s="74"/>
      <c r="I18" s="74"/>
      <c r="J18" s="74">
        <v>63726.547105593127</v>
      </c>
      <c r="K18" s="74">
        <v>48250.390542631998</v>
      </c>
      <c r="L18" s="74">
        <v>146794.694458449</v>
      </c>
      <c r="M18" s="75">
        <v>47742.026582517996</v>
      </c>
    </row>
    <row r="19" spans="1:15" ht="14.5" customHeight="1" x14ac:dyDescent="0.55000000000000004">
      <c r="A19" s="8" t="s">
        <v>27</v>
      </c>
      <c r="B19" s="5" t="s">
        <v>56</v>
      </c>
      <c r="C19" s="5" t="s">
        <v>63</v>
      </c>
      <c r="D19" s="74"/>
      <c r="E19" s="74"/>
      <c r="F19" s="74"/>
      <c r="G19" s="74"/>
      <c r="H19" s="74"/>
      <c r="I19" s="74"/>
      <c r="J19" s="74">
        <v>7821.7759212170004</v>
      </c>
      <c r="K19" s="74">
        <v>14431.721286779999</v>
      </c>
      <c r="L19" s="74">
        <v>6202.1678963180011</v>
      </c>
      <c r="M19" s="75">
        <v>6927.1235579990007</v>
      </c>
    </row>
    <row r="20" spans="1:15" ht="14.5" customHeight="1" x14ac:dyDescent="0.55000000000000004">
      <c r="A20" s="8" t="s">
        <v>66</v>
      </c>
      <c r="B20" s="5" t="s">
        <v>56</v>
      </c>
      <c r="C20" s="5" t="s">
        <v>63</v>
      </c>
      <c r="D20" s="74"/>
      <c r="E20" s="74"/>
      <c r="F20" s="74"/>
      <c r="G20" s="74"/>
      <c r="H20" s="74"/>
      <c r="I20" s="74"/>
      <c r="J20" s="74">
        <v>0</v>
      </c>
      <c r="K20" s="74">
        <v>27912.730832581001</v>
      </c>
      <c r="L20" s="74">
        <v>57110.155968060993</v>
      </c>
      <c r="M20" s="75">
        <v>0</v>
      </c>
    </row>
    <row r="21" spans="1:15" ht="14.5" customHeight="1" x14ac:dyDescent="0.55000000000000004">
      <c r="A21" s="8" t="s">
        <v>29</v>
      </c>
      <c r="B21" s="5" t="s">
        <v>56</v>
      </c>
      <c r="C21" s="5" t="s">
        <v>63</v>
      </c>
      <c r="D21" s="74"/>
      <c r="E21" s="74"/>
      <c r="F21" s="74"/>
      <c r="G21" s="74"/>
      <c r="H21" s="74"/>
      <c r="I21" s="74"/>
      <c r="J21" s="74">
        <v>74928.707274983986</v>
      </c>
      <c r="K21" s="74">
        <v>83363.443620084989</v>
      </c>
      <c r="L21" s="74">
        <v>55135.257333626003</v>
      </c>
      <c r="M21" s="75">
        <v>33575.977337650998</v>
      </c>
      <c r="O21" s="80"/>
    </row>
    <row r="22" spans="1:15" ht="14.5" customHeight="1" x14ac:dyDescent="0.55000000000000004">
      <c r="A22" s="8" t="s">
        <v>30</v>
      </c>
      <c r="B22" s="5" t="s">
        <v>56</v>
      </c>
      <c r="C22" s="5" t="s">
        <v>63</v>
      </c>
      <c r="D22" s="74"/>
      <c r="E22" s="74"/>
      <c r="F22" s="74"/>
      <c r="G22" s="74"/>
      <c r="H22" s="74"/>
      <c r="I22" s="74"/>
      <c r="J22" s="74">
        <v>12294.821268927173</v>
      </c>
      <c r="K22" s="74">
        <v>13155.288340915002</v>
      </c>
      <c r="L22" s="74">
        <v>24956.658060461999</v>
      </c>
      <c r="M22" s="75">
        <v>4803.3240915059996</v>
      </c>
      <c r="O22" s="83"/>
    </row>
    <row r="23" spans="1:15" ht="14.5" customHeight="1" x14ac:dyDescent="0.55000000000000004">
      <c r="A23" s="8" t="s">
        <v>31</v>
      </c>
      <c r="B23" s="5" t="s">
        <v>56</v>
      </c>
      <c r="C23" s="5" t="s">
        <v>63</v>
      </c>
      <c r="D23" s="74"/>
      <c r="E23" s="74"/>
      <c r="F23" s="74"/>
      <c r="G23" s="74"/>
      <c r="H23" s="74"/>
      <c r="I23" s="74"/>
      <c r="J23" s="74">
        <v>174386.73817652301</v>
      </c>
      <c r="K23" s="74">
        <v>154070.76564859899</v>
      </c>
      <c r="L23" s="74">
        <v>0</v>
      </c>
      <c r="M23" s="74">
        <v>0</v>
      </c>
    </row>
    <row r="24" spans="1:15" ht="14.5" customHeight="1" x14ac:dyDescent="0.55000000000000004">
      <c r="A24" s="8" t="s">
        <v>32</v>
      </c>
      <c r="B24" s="5" t="s">
        <v>56</v>
      </c>
      <c r="C24" s="5" t="s">
        <v>63</v>
      </c>
      <c r="D24" s="74"/>
      <c r="E24" s="74"/>
      <c r="F24" s="74"/>
      <c r="G24" s="74"/>
      <c r="H24" s="74"/>
      <c r="I24" s="74"/>
      <c r="J24" s="74">
        <v>666914.71141361597</v>
      </c>
      <c r="K24" s="74">
        <v>817316.306964583</v>
      </c>
      <c r="L24" s="74">
        <v>383579.68480592105</v>
      </c>
      <c r="M24" s="75">
        <v>288183.73439681606</v>
      </c>
    </row>
    <row r="25" spans="1:15" ht="14.5" customHeight="1" x14ac:dyDescent="0.55000000000000004">
      <c r="A25" s="8" t="s">
        <v>33</v>
      </c>
      <c r="B25" s="5" t="s">
        <v>56</v>
      </c>
      <c r="C25" s="5" t="s">
        <v>63</v>
      </c>
      <c r="D25" s="74"/>
      <c r="E25" s="74"/>
      <c r="F25" s="74"/>
      <c r="G25" s="74"/>
      <c r="H25" s="74"/>
      <c r="I25" s="74"/>
      <c r="J25" s="74">
        <v>0</v>
      </c>
      <c r="K25" s="74">
        <v>1031.4419753259999</v>
      </c>
      <c r="L25" s="74">
        <v>2105.4619084700003</v>
      </c>
      <c r="M25" s="75">
        <v>3173.9357878239998</v>
      </c>
    </row>
    <row r="26" spans="1:15" ht="14.5" customHeight="1" x14ac:dyDescent="0.55000000000000004">
      <c r="A26" s="8" t="s">
        <v>34</v>
      </c>
      <c r="B26" s="5" t="s">
        <v>56</v>
      </c>
      <c r="C26" s="5" t="s">
        <v>63</v>
      </c>
      <c r="D26" s="74"/>
      <c r="E26" s="74"/>
      <c r="F26" s="74"/>
      <c r="G26" s="74"/>
      <c r="H26" s="74"/>
      <c r="I26" s="74"/>
      <c r="J26" s="74">
        <v>9111.1928714860005</v>
      </c>
      <c r="K26" s="74">
        <v>21015.368402302003</v>
      </c>
      <c r="L26" s="74">
        <v>16847.522337807</v>
      </c>
      <c r="M26" s="75">
        <v>16082.33897897</v>
      </c>
    </row>
    <row r="27" spans="1:15" ht="14.5" customHeight="1" x14ac:dyDescent="0.55000000000000004">
      <c r="A27" s="8" t="s">
        <v>35</v>
      </c>
      <c r="B27" s="5" t="s">
        <v>57</v>
      </c>
      <c r="C27" s="5" t="s">
        <v>63</v>
      </c>
      <c r="D27" s="74"/>
      <c r="E27" s="74"/>
      <c r="F27" s="74"/>
      <c r="G27" s="74"/>
      <c r="H27" s="74"/>
      <c r="I27" s="74"/>
      <c r="J27" s="74">
        <v>0</v>
      </c>
      <c r="K27" s="74">
        <v>0</v>
      </c>
      <c r="L27" s="74">
        <v>0</v>
      </c>
      <c r="M27" s="74">
        <v>0</v>
      </c>
    </row>
    <row r="28" spans="1:15" ht="14.5" customHeight="1" x14ac:dyDescent="0.55000000000000004">
      <c r="A28" s="8" t="s">
        <v>37</v>
      </c>
      <c r="B28" s="5" t="s">
        <v>57</v>
      </c>
      <c r="C28" s="5" t="s">
        <v>63</v>
      </c>
      <c r="D28" s="74"/>
      <c r="E28" s="74"/>
      <c r="F28" s="74"/>
      <c r="G28" s="74"/>
      <c r="H28" s="74"/>
      <c r="I28" s="74"/>
      <c r="J28" s="74">
        <v>0</v>
      </c>
      <c r="K28" s="74">
        <v>0</v>
      </c>
      <c r="L28" s="74">
        <v>0</v>
      </c>
      <c r="M28" s="74">
        <v>0</v>
      </c>
    </row>
    <row r="29" spans="1:15" ht="14.5" customHeight="1" x14ac:dyDescent="0.55000000000000004">
      <c r="A29" s="8" t="s">
        <v>36</v>
      </c>
      <c r="B29" s="5" t="s">
        <v>57</v>
      </c>
      <c r="C29" s="5" t="s">
        <v>63</v>
      </c>
      <c r="D29" s="74"/>
      <c r="E29" s="74"/>
      <c r="F29" s="74"/>
      <c r="G29" s="74"/>
      <c r="H29" s="74"/>
      <c r="I29" s="74"/>
      <c r="J29" s="74">
        <v>0</v>
      </c>
      <c r="K29" s="74">
        <v>0</v>
      </c>
      <c r="L29" s="74">
        <v>0</v>
      </c>
      <c r="M29" s="74">
        <v>0</v>
      </c>
    </row>
    <row r="30" spans="1:15" ht="14.5" customHeight="1" x14ac:dyDescent="0.55000000000000004">
      <c r="A30" s="8" t="s">
        <v>64</v>
      </c>
      <c r="B30" s="5" t="s">
        <v>57</v>
      </c>
      <c r="C30" s="5" t="s">
        <v>63</v>
      </c>
      <c r="D30" s="74"/>
      <c r="E30" s="74"/>
      <c r="F30" s="74"/>
      <c r="G30" s="74"/>
      <c r="H30" s="74"/>
      <c r="I30" s="74"/>
      <c r="J30" s="74">
        <v>0</v>
      </c>
      <c r="K30" s="74">
        <v>0</v>
      </c>
      <c r="L30" s="74">
        <v>0</v>
      </c>
      <c r="M30" s="75">
        <f>'[5]Project Loan Disbursment'!$Q$48/1000000</f>
        <v>0</v>
      </c>
    </row>
    <row r="31" spans="1:15" ht="14.5" customHeight="1" x14ac:dyDescent="0.55000000000000004">
      <c r="A31" s="8" t="s">
        <v>50</v>
      </c>
      <c r="B31" s="5" t="s">
        <v>57</v>
      </c>
      <c r="C31" s="5" t="s">
        <v>63</v>
      </c>
      <c r="D31" s="74"/>
      <c r="E31" s="74"/>
      <c r="F31" s="74"/>
      <c r="G31" s="74"/>
      <c r="H31" s="74"/>
      <c r="I31" s="74"/>
      <c r="J31" s="74">
        <v>0</v>
      </c>
      <c r="K31" s="74">
        <v>0</v>
      </c>
      <c r="L31" s="74">
        <v>0</v>
      </c>
      <c r="M31" s="74">
        <v>0</v>
      </c>
    </row>
    <row r="32" spans="1:15" x14ac:dyDescent="0.55000000000000004">
      <c r="M32" s="81"/>
    </row>
    <row r="33" spans="13:13" x14ac:dyDescent="0.55000000000000004">
      <c r="M33" s="82"/>
    </row>
  </sheetData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FD6CC-30D2-446F-9C31-AAE0DB131228}">
  <dimension ref="A1:K15"/>
  <sheetViews>
    <sheetView workbookViewId="0">
      <selection activeCell="J19" sqref="J19"/>
    </sheetView>
  </sheetViews>
  <sheetFormatPr defaultRowHeight="14.4" x14ac:dyDescent="0.55000000000000004"/>
  <cols>
    <col min="2" max="6" width="10" bestFit="1" customWidth="1"/>
    <col min="7" max="7" width="10.47265625" bestFit="1" customWidth="1"/>
    <col min="8" max="9" width="10" bestFit="1" customWidth="1"/>
  </cols>
  <sheetData>
    <row r="1" spans="1:11" x14ac:dyDescent="0.55000000000000004">
      <c r="A1" s="85" t="s">
        <v>115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x14ac:dyDescent="0.55000000000000004">
      <c r="A2" s="14" t="s">
        <v>0</v>
      </c>
      <c r="B2" s="14">
        <v>2017</v>
      </c>
      <c r="C2" s="14">
        <v>2018</v>
      </c>
      <c r="D2" s="14">
        <v>2019</v>
      </c>
      <c r="E2" s="14">
        <v>2020</v>
      </c>
      <c r="F2" s="14">
        <v>2021</v>
      </c>
      <c r="G2" s="14">
        <v>2022</v>
      </c>
      <c r="H2" s="14">
        <v>2023</v>
      </c>
      <c r="I2" s="14">
        <v>2024</v>
      </c>
      <c r="J2" s="14">
        <v>2025</v>
      </c>
      <c r="K2" s="70">
        <v>46203</v>
      </c>
    </row>
    <row r="3" spans="1:11" s="1" customFormat="1" x14ac:dyDescent="0.55000000000000004">
      <c r="A3" s="17" t="s">
        <v>1</v>
      </c>
      <c r="B3" s="64">
        <v>3.6734990000000001</v>
      </c>
      <c r="C3" s="64">
        <v>3.6731479999999999</v>
      </c>
      <c r="D3" s="64">
        <v>3.672501</v>
      </c>
      <c r="E3" s="64">
        <v>3.6731479999999999</v>
      </c>
      <c r="F3" s="64">
        <v>3.673047</v>
      </c>
      <c r="G3" s="64">
        <v>3.6727029999999998</v>
      </c>
      <c r="H3" s="64">
        <v>3.6727029999999998</v>
      </c>
      <c r="I3" s="64">
        <v>3.6729529278091491</v>
      </c>
      <c r="J3" s="64">
        <v>3.6725010471268922</v>
      </c>
      <c r="K3" s="64">
        <v>3.6725482572481463</v>
      </c>
    </row>
    <row r="4" spans="1:11" s="1" customFormat="1" x14ac:dyDescent="0.55000000000000004">
      <c r="A4" s="17" t="s">
        <v>2</v>
      </c>
      <c r="B4" s="64">
        <v>6.5152939999999999</v>
      </c>
      <c r="C4" s="64">
        <v>6.851966</v>
      </c>
      <c r="D4" s="64">
        <v>6.9881200000000003</v>
      </c>
      <c r="E4" s="64">
        <v>6.5360110000000002</v>
      </c>
      <c r="F4" s="64">
        <v>6.3739939999999997</v>
      </c>
      <c r="G4" s="64">
        <v>6.954199</v>
      </c>
      <c r="H4" s="64">
        <v>7.0912430000000004</v>
      </c>
      <c r="I4" s="64">
        <v>7.2982578909520841</v>
      </c>
      <c r="J4" s="64">
        <v>6.9889016343051606</v>
      </c>
      <c r="K4" s="64">
        <v>6.7916326959157072</v>
      </c>
    </row>
    <row r="5" spans="1:11" s="1" customFormat="1" x14ac:dyDescent="0.55000000000000004">
      <c r="A5" s="17" t="s">
        <v>3</v>
      </c>
      <c r="B5" s="64">
        <v>0.84033599999999997</v>
      </c>
      <c r="C5" s="64">
        <v>0.87313300000000005</v>
      </c>
      <c r="D5" s="64">
        <v>0.89296799999999998</v>
      </c>
      <c r="E5" s="64">
        <v>0.81353699999999995</v>
      </c>
      <c r="F5" s="64">
        <v>0.88339199999999996</v>
      </c>
      <c r="G5" s="64">
        <v>0.93720700000000001</v>
      </c>
      <c r="H5" s="64">
        <v>0.90309799999999996</v>
      </c>
      <c r="I5" s="64">
        <v>0.96093787566835198</v>
      </c>
      <c r="J5" s="64">
        <v>0.85182503501294304</v>
      </c>
      <c r="K5" s="64">
        <v>0.8772699359592947</v>
      </c>
    </row>
    <row r="6" spans="1:11" s="1" customFormat="1" x14ac:dyDescent="0.55000000000000004">
      <c r="A6" s="17" t="s">
        <v>4</v>
      </c>
      <c r="B6" s="64">
        <v>0.70387699999999997</v>
      </c>
      <c r="C6" s="64">
        <v>0.721163</v>
      </c>
      <c r="D6" s="64">
        <v>0.72254799999999997</v>
      </c>
      <c r="E6" s="64">
        <v>0.69431299999999996</v>
      </c>
      <c r="F6" s="64">
        <v>0.71449499999999999</v>
      </c>
      <c r="G6" s="64">
        <v>0.75140300000000004</v>
      </c>
      <c r="H6" s="64">
        <v>0.74534</v>
      </c>
      <c r="I6" s="64">
        <v>0.76679472152223116</v>
      </c>
      <c r="J6" s="64">
        <v>0.72954785538449574</v>
      </c>
      <c r="K6" s="64">
        <v>0.73734676093166884</v>
      </c>
    </row>
    <row r="7" spans="1:11" s="1" customFormat="1" x14ac:dyDescent="0.55000000000000004">
      <c r="A7" s="17" t="s">
        <v>46</v>
      </c>
      <c r="B7" s="64">
        <v>844.99699999999996</v>
      </c>
      <c r="C7" s="64">
        <v>879.08684200000005</v>
      </c>
      <c r="D7" s="64">
        <v>922.51743799999997</v>
      </c>
      <c r="E7" s="64">
        <v>972.47503600000005</v>
      </c>
      <c r="F7" s="64">
        <v>1009.617782</v>
      </c>
      <c r="G7" s="64">
        <v>1070.712397</v>
      </c>
      <c r="H7" s="64">
        <v>1263.9309539999999</v>
      </c>
      <c r="I7" s="64">
        <v>1382.9873419999999</v>
      </c>
      <c r="J7" s="64">
        <v>1453.075</v>
      </c>
      <c r="K7" s="64">
        <v>1465.79</v>
      </c>
    </row>
    <row r="8" spans="1:11" s="1" customFormat="1" x14ac:dyDescent="0.55000000000000004">
      <c r="A8" s="17" t="s">
        <v>5</v>
      </c>
      <c r="B8" s="64">
        <v>0.74274799999999996</v>
      </c>
      <c r="C8" s="64">
        <v>0.79063799999999995</v>
      </c>
      <c r="D8" s="64">
        <v>0.76242699999999997</v>
      </c>
      <c r="E8" s="64">
        <v>0.73451</v>
      </c>
      <c r="F8" s="64">
        <v>0.74076799999999998</v>
      </c>
      <c r="G8" s="64">
        <v>0.82960013295701018</v>
      </c>
      <c r="H8" s="64">
        <v>0.78299300000000005</v>
      </c>
      <c r="I8" s="64">
        <v>0.79678100454671485</v>
      </c>
      <c r="J8" s="64">
        <v>0.74283167434259401</v>
      </c>
      <c r="K8" s="64">
        <v>0.75554380265195875</v>
      </c>
    </row>
    <row r="9" spans="1:11" s="1" customFormat="1" x14ac:dyDescent="0.55000000000000004">
      <c r="A9" s="17" t="s">
        <v>6</v>
      </c>
      <c r="B9" s="64">
        <v>112.714162</v>
      </c>
      <c r="C9" s="64">
        <v>110.662317</v>
      </c>
      <c r="D9" s="64">
        <v>109.05125200000001</v>
      </c>
      <c r="E9" s="64">
        <v>103.16191000000001</v>
      </c>
      <c r="F9" s="64">
        <v>115.10791999999999</v>
      </c>
      <c r="G9" s="64">
        <v>132.538105285309</v>
      </c>
      <c r="H9" s="64">
        <v>141.232966</v>
      </c>
      <c r="I9" s="64">
        <v>156.15240365686759</v>
      </c>
      <c r="J9" s="64">
        <v>156.53126943915953</v>
      </c>
      <c r="K9" s="64">
        <v>162.17969761434449</v>
      </c>
    </row>
    <row r="10" spans="1:11" s="1" customFormat="1" x14ac:dyDescent="0.55000000000000004">
      <c r="A10" s="17" t="s">
        <v>7</v>
      </c>
      <c r="B10" s="64">
        <v>1067.805241</v>
      </c>
      <c r="C10" s="64">
        <v>1116.694962</v>
      </c>
      <c r="D10" s="64">
        <v>1162.790692</v>
      </c>
      <c r="E10" s="64">
        <v>1084.5986780000001</v>
      </c>
      <c r="F10" s="64">
        <v>1190.4761019</v>
      </c>
      <c r="G10" s="64">
        <v>1261.0339451756322</v>
      </c>
      <c r="H10" s="64">
        <v>1291.1549560000001</v>
      </c>
      <c r="I10" s="64">
        <v>1472.7546855964765</v>
      </c>
      <c r="J10" s="64">
        <v>1440.9222616452837</v>
      </c>
      <c r="K10" s="64">
        <v>1547.988171929454</v>
      </c>
    </row>
    <row r="11" spans="1:11" s="1" customFormat="1" x14ac:dyDescent="0.55000000000000004">
      <c r="A11" s="17" t="s">
        <v>8</v>
      </c>
      <c r="B11" s="64">
        <v>0.30180400000000002</v>
      </c>
      <c r="C11" s="64">
        <v>0.303674</v>
      </c>
      <c r="D11" s="64">
        <v>0.30396699999999999</v>
      </c>
      <c r="E11" s="64">
        <v>0.304149</v>
      </c>
      <c r="F11" s="64">
        <v>0.30251899999999998</v>
      </c>
      <c r="G11" s="64">
        <v>0.30611000156168611</v>
      </c>
      <c r="H11" s="64">
        <v>0.30728</v>
      </c>
      <c r="I11" s="64">
        <v>0.30803493734033821</v>
      </c>
      <c r="J11" s="64">
        <v>0.30798494076180832</v>
      </c>
      <c r="K11" s="64">
        <v>0.30790002177907583</v>
      </c>
    </row>
    <row r="12" spans="1:11" s="1" customFormat="1" x14ac:dyDescent="0.55000000000000004">
      <c r="A12" s="17" t="s">
        <v>9</v>
      </c>
      <c r="B12" s="64">
        <v>1.36049</v>
      </c>
      <c r="C12" s="64">
        <v>1.394091</v>
      </c>
      <c r="D12" s="64">
        <v>1.4235880000000001</v>
      </c>
      <c r="E12" s="64">
        <v>1.33779</v>
      </c>
      <c r="F12" s="64">
        <v>4.598579</v>
      </c>
      <c r="G12" s="64">
        <v>4.8278275889508482</v>
      </c>
      <c r="H12" s="64">
        <v>4.7647180000000002</v>
      </c>
      <c r="I12" s="64">
        <v>4.9126289016532212</v>
      </c>
      <c r="J12" s="64">
        <v>5.4067205461040215</v>
      </c>
      <c r="K12" s="64">
        <v>6.4268178372569551</v>
      </c>
    </row>
    <row r="13" spans="1:11" s="1" customFormat="1" x14ac:dyDescent="0.55000000000000004">
      <c r="A13" s="17" t="s">
        <v>10</v>
      </c>
      <c r="B13" s="64">
        <v>3.7502970000000002</v>
      </c>
      <c r="C13" s="64">
        <v>3.7516479999999999</v>
      </c>
      <c r="D13" s="64">
        <v>3.7550219999999999</v>
      </c>
      <c r="E13" s="64">
        <v>3.7505500000000001</v>
      </c>
      <c r="F13" s="64">
        <v>3.7543950000000001</v>
      </c>
      <c r="G13" s="64">
        <v>3.7597450000000001</v>
      </c>
      <c r="H13" s="64">
        <v>3.7501009999999999</v>
      </c>
      <c r="I13" s="64">
        <v>3.7569974058361035</v>
      </c>
      <c r="J13" s="64">
        <v>3.7507970419514622</v>
      </c>
      <c r="K13" s="64">
        <v>3.7553043683810756</v>
      </c>
    </row>
    <row r="14" spans="1:11" s="1" customFormat="1" x14ac:dyDescent="0.55000000000000004">
      <c r="A14" s="17" t="s">
        <v>11</v>
      </c>
      <c r="B14" s="64">
        <v>0.70387699999999997</v>
      </c>
      <c r="C14" s="64">
        <v>0.721163</v>
      </c>
      <c r="D14" s="64">
        <v>0.72254799999999997</v>
      </c>
      <c r="E14" s="64">
        <v>0.69431299999999996</v>
      </c>
      <c r="F14" s="64">
        <v>0.71449499999999999</v>
      </c>
      <c r="G14" s="64">
        <v>0.75140300000000004</v>
      </c>
      <c r="H14" s="64">
        <v>0.74534</v>
      </c>
      <c r="I14" s="64">
        <v>0.76679472152223116</v>
      </c>
      <c r="J14" s="64">
        <v>0.72954785538449574</v>
      </c>
      <c r="K14" s="64">
        <v>0.73734676093166884</v>
      </c>
    </row>
    <row r="15" spans="1:11" s="1" customFormat="1" x14ac:dyDescent="0.55000000000000004">
      <c r="A15" s="17" t="s">
        <v>12</v>
      </c>
      <c r="B15" s="17">
        <v>1</v>
      </c>
      <c r="C15" s="17">
        <v>1</v>
      </c>
      <c r="D15" s="17">
        <v>1</v>
      </c>
      <c r="E15" s="17">
        <v>1</v>
      </c>
      <c r="F15" s="17">
        <v>1</v>
      </c>
      <c r="G15" s="17">
        <v>1</v>
      </c>
      <c r="H15" s="17"/>
      <c r="I15" s="17">
        <v>1</v>
      </c>
      <c r="J15" s="17">
        <v>1</v>
      </c>
      <c r="K15" s="17">
        <v>1</v>
      </c>
    </row>
  </sheetData>
  <mergeCells count="1">
    <mergeCell ref="A1:K1"/>
  </mergeCells>
  <phoneticPr fontId="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Debt_Service_USD</vt:lpstr>
      <vt:lpstr>Debt_Service_RWF</vt:lpstr>
      <vt:lpstr>Outstanding_Debt_USD</vt:lpstr>
      <vt:lpstr>Outstanding_Debt_RWF</vt:lpstr>
      <vt:lpstr>Debt_Relief_USD</vt:lpstr>
      <vt:lpstr>Debt_Relief_RWF</vt:lpstr>
      <vt:lpstr>Disbursements_USD</vt:lpstr>
      <vt:lpstr>Disbursements_RWF</vt:lpstr>
      <vt:lpstr>Exchange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javan bizimana</dc:creator>
  <cp:lastModifiedBy>Lisa Yvette INYANGE</cp:lastModifiedBy>
  <dcterms:created xsi:type="dcterms:W3CDTF">2024-09-30T10:06:59Z</dcterms:created>
  <dcterms:modified xsi:type="dcterms:W3CDTF">2026-09-09T11:44:00Z</dcterms:modified>
</cp:coreProperties>
</file>